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93" activeTab="4"/>
  </bookViews>
  <sheets>
    <sheet name="ANLMS" sheetId="1" r:id="rId1"/>
    <sheet name="ANLMS (2)" sheetId="2" r:id="rId2"/>
    <sheet name="Sheet1" sheetId="3" r:id="rId3"/>
    <sheet name="BHNMS" sheetId="4" r:id="rId4"/>
    <sheet name="ANLMS (3)" sheetId="5" r:id="rId5"/>
    <sheet name="ANLMS (4)" sheetId="6" r:id="rId6"/>
  </sheets>
  <definedNames>
    <definedName name="_xlnm.Print_Area" localSheetId="0">'ANLMS'!$A$1:$I$117</definedName>
    <definedName name="_xlnm.Print_Area" localSheetId="1">'ANLMS (2)'!$A$1:$J$150</definedName>
    <definedName name="_xlnm.Print_Area" localSheetId="4">'ANLMS (3)'!$A$1:$I$771</definedName>
    <definedName name="_xlnm.Print_Area" localSheetId="5">'ANLMS (4)'!$A$1:$I$849</definedName>
    <definedName name="_xlnm.Print_Area" localSheetId="3">'BHNMS'!$A$1:$H$88</definedName>
  </definedNames>
  <calcPr fullCalcOnLoad="1"/>
</workbook>
</file>

<file path=xl/sharedStrings.xml><?xml version="1.0" encoding="utf-8"?>
<sst xmlns="http://schemas.openxmlformats.org/spreadsheetml/2006/main" count="3726" uniqueCount="812">
  <si>
    <t>URAIAN</t>
  </si>
  <si>
    <t>A.</t>
  </si>
  <si>
    <t>HARGA SATUAN UPAH</t>
  </si>
  <si>
    <t>Pekerja</t>
  </si>
  <si>
    <t>Mandor</t>
  </si>
  <si>
    <t>Tukang kayu</t>
  </si>
  <si>
    <t>Kepala Tukang</t>
  </si>
  <si>
    <t>B.</t>
  </si>
  <si>
    <t>HARGA SATUAN BAHAN</t>
  </si>
  <si>
    <t>Cat tembok</t>
  </si>
  <si>
    <t>Lbr</t>
  </si>
  <si>
    <t>Bh</t>
  </si>
  <si>
    <t>M2</t>
  </si>
  <si>
    <t>M3</t>
  </si>
  <si>
    <t>Zak</t>
  </si>
  <si>
    <t>Kg</t>
  </si>
  <si>
    <t xml:space="preserve"> </t>
  </si>
  <si>
    <t>Jumlah</t>
  </si>
  <si>
    <t>Tukang</t>
  </si>
  <si>
    <t>Cat Tembok</t>
  </si>
  <si>
    <t>I.</t>
  </si>
  <si>
    <t>II.</t>
  </si>
  <si>
    <t>Ls</t>
  </si>
  <si>
    <t>M'</t>
  </si>
  <si>
    <t>PEKERJAAN</t>
  </si>
  <si>
    <t>:</t>
  </si>
  <si>
    <t>Paku</t>
  </si>
  <si>
    <t>Besi beton</t>
  </si>
  <si>
    <t>Kawat beton</t>
  </si>
  <si>
    <t>Paku Seng / Atap</t>
  </si>
  <si>
    <t>LOKASI</t>
  </si>
  <si>
    <t>III.</t>
  </si>
  <si>
    <t>(1)</t>
  </si>
  <si>
    <t>(2)</t>
  </si>
  <si>
    <t>(3)</t>
  </si>
  <si>
    <t>(4)</t>
  </si>
  <si>
    <t>(5)</t>
  </si>
  <si>
    <t>(6)</t>
  </si>
  <si>
    <t>JUMLAH</t>
  </si>
  <si>
    <t>(Rp.)</t>
  </si>
  <si>
    <t>DAFTAR HARGA SATUAN UPAH DAN BAHAN</t>
  </si>
  <si>
    <t>KABUPATEN</t>
  </si>
  <si>
    <t>PROPINSI</t>
  </si>
  <si>
    <t>JENIS PEKERJAAN</t>
  </si>
  <si>
    <t>SATUAN</t>
  </si>
  <si>
    <t>HARGA</t>
  </si>
  <si>
    <t>VOLUME</t>
  </si>
  <si>
    <t>Rabung Seng BJLS 35 K</t>
  </si>
  <si>
    <t>OH</t>
  </si>
  <si>
    <t xml:space="preserve">UPAH/HARI </t>
  </si>
  <si>
    <t>UPAH/JAM</t>
  </si>
  <si>
    <t>Buruh Tak Terlatih</t>
  </si>
  <si>
    <t>Pembantu Operator</t>
  </si>
  <si>
    <t>Juru Ukur</t>
  </si>
  <si>
    <t>Pembantu Juru Ukur</t>
  </si>
  <si>
    <t>ONGKOS ANGKUT</t>
  </si>
  <si>
    <t>JLH HARGA DILOKASI</t>
  </si>
  <si>
    <t>KETERANGAN</t>
  </si>
  <si>
    <t>Semen</t>
  </si>
  <si>
    <t>Kayu /Papan Sembarang</t>
  </si>
  <si>
    <t>Kayu / Papan kelas III</t>
  </si>
  <si>
    <t>Paku Biasa</t>
  </si>
  <si>
    <t>Seng Gelombang BJLS 20 K</t>
  </si>
  <si>
    <t>Paku Triplek</t>
  </si>
  <si>
    <t>Angkur/Baut</t>
  </si>
  <si>
    <t>Saluran Air Bersih Pipa dia. 1,5"</t>
  </si>
  <si>
    <t>Saluran Air Kotor Pipa dia. 3/4"</t>
  </si>
  <si>
    <t>Saluran Air Kotor Pipa dia. 4"</t>
  </si>
  <si>
    <t>Cat Minyak</t>
  </si>
  <si>
    <t xml:space="preserve">Minyak Cat </t>
  </si>
  <si>
    <t>Dempul</t>
  </si>
  <si>
    <t>Cat Menie</t>
  </si>
  <si>
    <t>Amplas</t>
  </si>
  <si>
    <t>Seng Plat</t>
  </si>
  <si>
    <t>Kerikil</t>
  </si>
  <si>
    <t>M1</t>
  </si>
  <si>
    <t>-</t>
  </si>
  <si>
    <t>NO.</t>
  </si>
  <si>
    <t xml:space="preserve"> DAFTAR ANALISA BIAYA</t>
  </si>
  <si>
    <t>ANALISA</t>
  </si>
  <si>
    <t>1 M3 GALIAN TANAH</t>
  </si>
  <si>
    <t>1 M3 URUGAN TANAH</t>
  </si>
  <si>
    <t>UPAH+BAHAN</t>
  </si>
  <si>
    <t>Buruh tak terlatih</t>
  </si>
  <si>
    <t>Pasir Beton</t>
  </si>
  <si>
    <t>Kayu Kelas II</t>
  </si>
  <si>
    <t>Kayu / Papan kelas II</t>
  </si>
  <si>
    <t>Ltr</t>
  </si>
  <si>
    <t>NORMALISASI SUNGAI</t>
  </si>
  <si>
    <t>Karet Mati</t>
  </si>
  <si>
    <t>Teer</t>
  </si>
  <si>
    <t>Cat Kayu</t>
  </si>
  <si>
    <t>Batu Kali</t>
  </si>
  <si>
    <t>Pasir Urug</t>
  </si>
  <si>
    <t>Pasir Pasang</t>
  </si>
  <si>
    <t>Operator Alat Berat</t>
  </si>
  <si>
    <t>Operator Chain Saw</t>
  </si>
  <si>
    <t>C.</t>
  </si>
  <si>
    <t>HARGA SATUAN ALAT</t>
  </si>
  <si>
    <t>Chain Saw</t>
  </si>
  <si>
    <t>Concrete Mixer</t>
  </si>
  <si>
    <t>Excavator 80 - 140 HP</t>
  </si>
  <si>
    <t>Buldozer 100 - 150 HP</t>
  </si>
  <si>
    <t>Dump Truck 3 - 4  M3</t>
  </si>
  <si>
    <t xml:space="preserve">Dump Truck </t>
  </si>
  <si>
    <t>Stamper</t>
  </si>
  <si>
    <t>Jack Hammer</t>
  </si>
  <si>
    <t>Generator Set</t>
  </si>
  <si>
    <t>Jam</t>
  </si>
  <si>
    <t>Set</t>
  </si>
  <si>
    <t>Alat Bantu</t>
  </si>
  <si>
    <t>1 M2 URUGAN PASIR</t>
  </si>
  <si>
    <t>Alat bantu</t>
  </si>
  <si>
    <t>Tanah Timbun</t>
  </si>
  <si>
    <t>Besi IWF 300.150.6,5.9</t>
  </si>
  <si>
    <t>Besi IWF 150.75.5.7</t>
  </si>
  <si>
    <t>Besi IWF 250.125.6.9</t>
  </si>
  <si>
    <t>Besi IWF 125.60.6.8</t>
  </si>
  <si>
    <t>Besi L 75.75.7</t>
  </si>
  <si>
    <t>Besi L 60.60.6</t>
  </si>
  <si>
    <t>Kayu Bulat dia. 15 Cm</t>
  </si>
  <si>
    <t>Minyak Bensin</t>
  </si>
  <si>
    <t>Minyak Pelumas</t>
  </si>
  <si>
    <t>Minyak Solar</t>
  </si>
  <si>
    <t>Batu Belah 2/3</t>
  </si>
  <si>
    <t>Batu Belah 5/7</t>
  </si>
  <si>
    <t>Angker/Sengkang</t>
  </si>
  <si>
    <t>Pasir</t>
  </si>
  <si>
    <t>Papan Begisting</t>
  </si>
  <si>
    <t>Tulangan Baja</t>
  </si>
  <si>
    <t>Kawat Beton</t>
  </si>
  <si>
    <t>JBT</t>
  </si>
  <si>
    <t>1 M3 PASANGAN BATU BELAH</t>
  </si>
  <si>
    <t>Semen (PC)</t>
  </si>
  <si>
    <t>1 M3 MEMASANG LANTAI JEMBATAN</t>
  </si>
  <si>
    <t>1 M2 LAPIS PENUTUP LANTAI</t>
  </si>
  <si>
    <t>Batu Pecah 2/3</t>
  </si>
  <si>
    <t>Batu Pecah 5/7</t>
  </si>
  <si>
    <t>Aspalt</t>
  </si>
  <si>
    <t>Seng Plat BJLS. 20</t>
  </si>
  <si>
    <t>1 M2  PEKERJAAN PLESTERAN</t>
  </si>
  <si>
    <t>1 M2 PENGECETAN LOANNING</t>
  </si>
  <si>
    <t>1 M2 PENGECETAN SANDARAN</t>
  </si>
  <si>
    <t>Cat Besi</t>
  </si>
  <si>
    <t>1 M2 PEMBERSIHAN DAN PENGETERAN</t>
  </si>
  <si>
    <t>1 M3 TIMBUNAN TANAH BIASA</t>
  </si>
  <si>
    <t>KOMPONEN</t>
  </si>
  <si>
    <t>PERKIRAAN</t>
  </si>
  <si>
    <t>TENAGA</t>
  </si>
  <si>
    <t>PERALATAN</t>
  </si>
  <si>
    <t>Excavator</t>
  </si>
  <si>
    <t>D</t>
  </si>
  <si>
    <t>E</t>
  </si>
  <si>
    <t>OVERHEAD &amp; PROPIT = 10 % x C</t>
  </si>
  <si>
    <t>HARGA SATUAN PEKERJAAN  ( C + D )</t>
  </si>
  <si>
    <t>JUMLAH HARGA DAN PERALATAN (A + B)</t>
  </si>
  <si>
    <t xml:space="preserve"> URAIAN ANALISA HARGA SATUAN</t>
  </si>
  <si>
    <t>U R A I A N</t>
  </si>
  <si>
    <t>KODE</t>
  </si>
  <si>
    <t>KOEF.</t>
  </si>
  <si>
    <t>ASUMSI</t>
  </si>
  <si>
    <t>Menggunakan alat berat ( cara mekanik )</t>
  </si>
  <si>
    <t xml:space="preserve">Lokasi pekerjaan : </t>
  </si>
  <si>
    <t>Kondisi drainase : selesai dibersihkan</t>
  </si>
  <si>
    <t>Jam kerja efektif</t>
  </si>
  <si>
    <t>Luas penampang saluran</t>
  </si>
  <si>
    <t>URUTAN KERJA</t>
  </si>
  <si>
    <t>PEMAKAIAN ALAT DAN TENAGA</t>
  </si>
  <si>
    <t>ALAT</t>
  </si>
  <si>
    <t>Kapasitas Bucket</t>
  </si>
  <si>
    <t>Faktor Bucket</t>
  </si>
  <si>
    <t>Faktor Efisiensi Alat</t>
  </si>
  <si>
    <t>Waktu Siklus :</t>
  </si>
  <si>
    <t>Menggali dan menimbun</t>
  </si>
  <si>
    <t>Lain - lain</t>
  </si>
  <si>
    <t>TS1</t>
  </si>
  <si>
    <t>Kap. Produksi/Jam      =    V x Fb x fa x 60</t>
  </si>
  <si>
    <t>Koef. Alat/Km             =     Galian Saluran</t>
  </si>
  <si>
    <t>Q1</t>
  </si>
  <si>
    <t xml:space="preserve">                                      =     1 (2 + 1)/2 x 1</t>
  </si>
  <si>
    <t xml:space="preserve">Jumlah Harga Tenaga A </t>
  </si>
  <si>
    <t xml:space="preserve">Jumlah Harga Tenaga B </t>
  </si>
  <si>
    <t>UPAH             (Rp.)</t>
  </si>
  <si>
    <t>BAHAN             (Rp.)</t>
  </si>
  <si>
    <t>1 M3 BETON  BERTULANG K.175</t>
  </si>
  <si>
    <t>Beton K.175</t>
  </si>
  <si>
    <t>DAFTAR ANALISA BIAYA</t>
  </si>
  <si>
    <t>HARGA SATUAN     (Rp.)</t>
  </si>
  <si>
    <t>DESA LANCANG PASILO JUMERANG</t>
  </si>
  <si>
    <t>PIDIE</t>
  </si>
  <si>
    <t>NANGGRO ACEH DARUSSALAM</t>
  </si>
  <si>
    <t>Ttk</t>
  </si>
  <si>
    <t>L</t>
  </si>
  <si>
    <t xml:space="preserve">Penggalian sungai dengan menggunakan </t>
  </si>
  <si>
    <t xml:space="preserve">Alat Berat Excavator </t>
  </si>
  <si>
    <t>Hasil galian ditimbun disamping sungai dan</t>
  </si>
  <si>
    <t>membentuk tanggul</t>
  </si>
  <si>
    <t>galian dan merapikan hasil galian, sekaligus</t>
  </si>
  <si>
    <t>membentuk tanggul saluran</t>
  </si>
  <si>
    <t>Sekelompok pekerja membersihkan daerah</t>
  </si>
  <si>
    <t>C03</t>
  </si>
  <si>
    <t>V</t>
  </si>
  <si>
    <t>Fb</t>
  </si>
  <si>
    <t>Fa</t>
  </si>
  <si>
    <t>T1</t>
  </si>
  <si>
    <t>T2</t>
  </si>
  <si>
    <t>Menit</t>
  </si>
  <si>
    <t>M3/Jam</t>
  </si>
  <si>
    <t>ALAT BANTU</t>
  </si>
  <si>
    <t>Cangkul</t>
  </si>
  <si>
    <t>Sekop</t>
  </si>
  <si>
    <t>Produksi Kebutuhan Tenaga</t>
  </si>
  <si>
    <t>Pekerja (P x Tk) : Q1</t>
  </si>
  <si>
    <t>Mandor (M x Tk) : Q1</t>
  </si>
  <si>
    <t>Koefisien Tenaga :</t>
  </si>
  <si>
    <t>C10</t>
  </si>
  <si>
    <t>P</t>
  </si>
  <si>
    <t>M</t>
  </si>
  <si>
    <t>L01</t>
  </si>
  <si>
    <t>L02</t>
  </si>
  <si>
    <t xml:space="preserve"> URAIAN ANALISA HARGA SATUAN ALAT</t>
  </si>
  <si>
    <t>JENIS ALAT</t>
  </si>
  <si>
    <t>BULDOZER 100 -150 HP</t>
  </si>
  <si>
    <t>EXCAVATOR 80 - 140 HP</t>
  </si>
  <si>
    <t>KOEFISIEN</t>
  </si>
  <si>
    <t>URAIAN PERALATAN</t>
  </si>
  <si>
    <t>Jenis Peralatan</t>
  </si>
  <si>
    <t>Tenaga</t>
  </si>
  <si>
    <t>Kapasitas</t>
  </si>
  <si>
    <t>Alat Baru :</t>
  </si>
  <si>
    <t>a.</t>
  </si>
  <si>
    <t>b.</t>
  </si>
  <si>
    <t>c.</t>
  </si>
  <si>
    <t>Alat yang dipakai :</t>
  </si>
  <si>
    <t>Umur Ekonomis</t>
  </si>
  <si>
    <t>Jam Kerja dalam 1 Tahun</t>
  </si>
  <si>
    <t>Harga Alat</t>
  </si>
  <si>
    <t>Harga Alat ( * )</t>
  </si>
  <si>
    <t>BIAYA PASTI PER JAM KERJA</t>
  </si>
  <si>
    <t>BULDOZER 100 - 150 HP</t>
  </si>
  <si>
    <t>Nilai sisa alat = 10 % x B</t>
  </si>
  <si>
    <t xml:space="preserve">Faktor Angsuran Modal = </t>
  </si>
  <si>
    <t>1 x (1+1) ^ A'</t>
  </si>
  <si>
    <t xml:space="preserve"> (1+1) ^ A' - 1</t>
  </si>
  <si>
    <t>Biaya pasti per jam :</t>
  </si>
  <si>
    <t>Biaya pengembalian modal =</t>
  </si>
  <si>
    <t xml:space="preserve"> W'</t>
  </si>
  <si>
    <t>Asuransi dan lain - lain =</t>
  </si>
  <si>
    <t xml:space="preserve"> ( B' - C ) x D</t>
  </si>
  <si>
    <t>0,002 x B'</t>
  </si>
  <si>
    <t>Biaya pasti per jam = ( E + F )</t>
  </si>
  <si>
    <t>Bahan Bakar = ( 0,175 Ltr/HP/Jam ) x Pw x Ms</t>
  </si>
  <si>
    <t xml:space="preserve">Pelumas        = ( 0,01 Ltr/HP/Jam ) x Pw x Mp </t>
  </si>
  <si>
    <t xml:space="preserve"> ( 12,5 % ) x B</t>
  </si>
  <si>
    <t>Perawatan dan Perbaikan =</t>
  </si>
  <si>
    <t>Operator  = ( 1 orang/Jam ) x U1</t>
  </si>
  <si>
    <t>Pembantu Operator = ( 1 orang/Jam ) x U2</t>
  </si>
  <si>
    <t>Biaya Operasi per Jam = ( H + 1 + K + L + M )</t>
  </si>
  <si>
    <t>TOTAL SEWA ALAT PER JAM = ( G + P )</t>
  </si>
  <si>
    <t>D.</t>
  </si>
  <si>
    <t>E.</t>
  </si>
  <si>
    <t>LAIN - LAIN</t>
  </si>
  <si>
    <t>Tingkat suku bunga</t>
  </si>
  <si>
    <t>Upah operator/sopir</t>
  </si>
  <si>
    <t>Upah pembantu operator/pembantu sopir</t>
  </si>
  <si>
    <t>Bahan Bakar bensin</t>
  </si>
  <si>
    <t>Bahan bakar solar</t>
  </si>
  <si>
    <t>S</t>
  </si>
  <si>
    <t>K</t>
  </si>
  <si>
    <t>I</t>
  </si>
  <si>
    <t>H</t>
  </si>
  <si>
    <t>G</t>
  </si>
  <si>
    <t>F</t>
  </si>
  <si>
    <t>Pw</t>
  </si>
  <si>
    <t>Cp</t>
  </si>
  <si>
    <t>A</t>
  </si>
  <si>
    <t>W</t>
  </si>
  <si>
    <t>B</t>
  </si>
  <si>
    <t>A'</t>
  </si>
  <si>
    <t>W'</t>
  </si>
  <si>
    <t>B'</t>
  </si>
  <si>
    <t>C</t>
  </si>
  <si>
    <t>HP</t>
  </si>
  <si>
    <t>Tahun</t>
  </si>
  <si>
    <t>Rupiah</t>
  </si>
  <si>
    <t>%/Tahun</t>
  </si>
  <si>
    <t>Rp./Jam</t>
  </si>
  <si>
    <t>Liter</t>
  </si>
  <si>
    <t>Mp</t>
  </si>
  <si>
    <t>Ms</t>
  </si>
  <si>
    <t>Mb</t>
  </si>
  <si>
    <t>U2</t>
  </si>
  <si>
    <t>U1</t>
  </si>
  <si>
    <t>i</t>
  </si>
  <si>
    <t>CODE</t>
  </si>
  <si>
    <t>WORK COST ESTIMATE ANALIZE</t>
  </si>
  <si>
    <t>ANALISA PERKIRAAN BIAYA PEKERJAAN</t>
  </si>
  <si>
    <t>KEMBANG TANJUNG SUB DISTRICT PIDIE NANGGROE ACEH DARUSSALAM PROVINCE</t>
  </si>
  <si>
    <t>EXPLANATION</t>
  </si>
  <si>
    <t xml:space="preserve">URAIAN :   </t>
  </si>
  <si>
    <t>ASUMTION</t>
  </si>
  <si>
    <t>LABOUR</t>
  </si>
  <si>
    <t>PEKERJA</t>
  </si>
  <si>
    <t>TOTAL</t>
  </si>
  <si>
    <t>PERSONEL</t>
  </si>
  <si>
    <t xml:space="preserve">JUMLAH </t>
  </si>
  <si>
    <t>ORANG</t>
  </si>
  <si>
    <t>MAN/DAYS</t>
  </si>
  <si>
    <t>HARI/ORANG</t>
  </si>
  <si>
    <t>COST</t>
  </si>
  <si>
    <t xml:space="preserve">BIAYA </t>
  </si>
  <si>
    <t>SUB TOTAL</t>
  </si>
  <si>
    <t>A (Rp.)</t>
  </si>
  <si>
    <t>SUB JUMLAH</t>
  </si>
  <si>
    <t>BILLING</t>
  </si>
  <si>
    <t>RATE</t>
  </si>
  <si>
    <t>(Rp./Days/Man)</t>
  </si>
  <si>
    <t>UPAH</t>
  </si>
  <si>
    <t>(Rp./Hr/Orang</t>
  </si>
  <si>
    <t>DAYS</t>
  </si>
  <si>
    <t>HARI</t>
  </si>
  <si>
    <t>ANGGAPAN  :</t>
  </si>
  <si>
    <t>GALIAN TANAH DALAM</t>
  </si>
  <si>
    <t>K.224 A</t>
  </si>
  <si>
    <t xml:space="preserve">Penggalian tanah dengan tenaga </t>
  </si>
  <si>
    <t>manusia</t>
  </si>
  <si>
    <t xml:space="preserve">Tanah galian disingkirkan dari lobang tenaga </t>
  </si>
  <si>
    <t>galian</t>
  </si>
  <si>
    <t xml:space="preserve">Galian dalam terdapat air dan </t>
  </si>
  <si>
    <t>adanya faktor kesesuaian</t>
  </si>
  <si>
    <t>Penggunaan tenaga manusia</t>
  </si>
  <si>
    <t>Kapasitas kerja kelompok 100/ hari</t>
  </si>
  <si>
    <t>Kedalaman rata - rata s/d 3 m</t>
  </si>
  <si>
    <t xml:space="preserve">Untuk jenis berbatu harga satuan pekerjaan K.224 </t>
  </si>
  <si>
    <t>dikalikan dengan faktor 1,5</t>
  </si>
  <si>
    <t>Untuk proses pengeringan perlu dibantu pompa</t>
  </si>
  <si>
    <t>Foreman</t>
  </si>
  <si>
    <t>Non skill Laborer</t>
  </si>
  <si>
    <t>Operator</t>
  </si>
  <si>
    <t>MATERIAL</t>
  </si>
  <si>
    <t>BAHAN</t>
  </si>
  <si>
    <t>SUM</t>
  </si>
  <si>
    <t xml:space="preserve">UNIT </t>
  </si>
  <si>
    <t>UNIT PRICE</t>
  </si>
  <si>
    <t>UNIT</t>
  </si>
  <si>
    <t xml:space="preserve">HARGA </t>
  </si>
  <si>
    <t>B (Rp.)</t>
  </si>
  <si>
    <t>EQUIPMENT</t>
  </si>
  <si>
    <t>WORK</t>
  </si>
  <si>
    <t>KERJA</t>
  </si>
  <si>
    <t xml:space="preserve">WORK </t>
  </si>
  <si>
    <t>HOURS</t>
  </si>
  <si>
    <t>JAM</t>
  </si>
  <si>
    <t>C (Rp.)</t>
  </si>
  <si>
    <t>JUMLAH (Rp.)</t>
  </si>
  <si>
    <t>K.225</t>
  </si>
  <si>
    <t>Roller Stell Whell</t>
  </si>
  <si>
    <t>VOLUME E</t>
  </si>
  <si>
    <t>HARGA SATUAN</t>
  </si>
  <si>
    <t>D/E</t>
  </si>
  <si>
    <t>Per M3</t>
  </si>
  <si>
    <t xml:space="preserve">Tempat penimbunan bahan </t>
  </si>
  <si>
    <t>untuk konstruksi bersih dari</t>
  </si>
  <si>
    <t>bahan organik</t>
  </si>
  <si>
    <t>Pekerjaan ditempatkan untuk</t>
  </si>
  <si>
    <t>timbunan pada konstruksi lapis</t>
  </si>
  <si>
    <t>demi lapis.</t>
  </si>
  <si>
    <t>Harga bahan sampai di lokasi pekerjaan</t>
  </si>
  <si>
    <t>Koefisien pemadatan 1,30</t>
  </si>
  <si>
    <t>URUGAN TANAH KEMBALI</t>
  </si>
  <si>
    <t>1/2  A.1</t>
  </si>
  <si>
    <t>Tanah bekas galian diurug kembali</t>
  </si>
  <si>
    <t>ke bekas galian</t>
  </si>
  <si>
    <t>Membuang sampah - sampah dari</t>
  </si>
  <si>
    <t>bekas galian</t>
  </si>
  <si>
    <t xml:space="preserve">Tanah urugan diratakan dan dipadatkan dengan </t>
  </si>
  <si>
    <t>cara menumbuk.</t>
  </si>
  <si>
    <t>Bahan/material berada diluar</t>
  </si>
  <si>
    <t>lokasi pekerjaan</t>
  </si>
  <si>
    <t>Bahan diangkut  oleh tenaga</t>
  </si>
  <si>
    <t>manusia ketempat pekerjaan</t>
  </si>
  <si>
    <t>Bahan ditumpuk ditempat pengambilan</t>
  </si>
  <si>
    <t>Jarak pengambilan maksimum 5 Km</t>
  </si>
  <si>
    <t>Harga bahan sesuai dengan tempat pengambilan</t>
  </si>
  <si>
    <t xml:space="preserve">Panjang kayu kurang lebih 7 M diangkut oleh </t>
  </si>
  <si>
    <t>4 orang</t>
  </si>
  <si>
    <t>Skill Laborer</t>
  </si>
  <si>
    <t>Chief Laborer</t>
  </si>
  <si>
    <t>Kayu</t>
  </si>
  <si>
    <t>Per M'</t>
  </si>
  <si>
    <t>K.900</t>
  </si>
  <si>
    <t>K.901</t>
  </si>
  <si>
    <t>PEMANCANGAN  TIANG PANCANG KAYU</t>
  </si>
  <si>
    <t>CEROCOK dia. 15 S/D 20 CM</t>
  </si>
  <si>
    <t>Bahan/Alat siap dilapangan oleh</t>
  </si>
  <si>
    <t>supplier</t>
  </si>
  <si>
    <t>Bahan diletakkan kedudukannya</t>
  </si>
  <si>
    <t>dengan pekerja</t>
  </si>
  <si>
    <t>Berat penumbuk minimal 0.75 - 1 Ton</t>
  </si>
  <si>
    <t xml:space="preserve">Penghentian pemancangan setelah 10 kali ditumbuk </t>
  </si>
  <si>
    <t>masuk = 1 cm</t>
  </si>
  <si>
    <t>Pondasi digunakan pemancang kayu dan pilar</t>
  </si>
  <si>
    <t>Letak pancang dilubangi lebih dahulu.</t>
  </si>
  <si>
    <t xml:space="preserve"> A. 18</t>
  </si>
  <si>
    <t>URUGAN PASIR PADA BAWAH PONDASI</t>
  </si>
  <si>
    <t xml:space="preserve">Timbunan harus dipadatkan </t>
  </si>
  <si>
    <t>setiap lapisan setebal 20 cm</t>
  </si>
  <si>
    <t>Harga bahan sampai dilokasi pekerjaan</t>
  </si>
  <si>
    <t>Kapasitas kerja kelompok 100/ hariKoefisien pemadatan 1 : 2</t>
  </si>
  <si>
    <t>Semen PC (40 Kg)</t>
  </si>
  <si>
    <t>K.810</t>
  </si>
  <si>
    <t>KONSTRUKSI PASANGAN BATU</t>
  </si>
  <si>
    <t xml:space="preserve">Material disiapkan di lokasi oleh </t>
  </si>
  <si>
    <t>Batu belah dipasang dengan ikatan</t>
  </si>
  <si>
    <t>spesi semen PC + Pasir</t>
  </si>
  <si>
    <t xml:space="preserve">Digunakan pada gorong - gorong, jembatan, tembok </t>
  </si>
  <si>
    <t>Material dikirim sampai lokasi</t>
  </si>
  <si>
    <t>tidak termasuk pekerjaan galian/timbunan</t>
  </si>
  <si>
    <t>Adukan spesi 1 : 3</t>
  </si>
  <si>
    <t>Non Skill Laborer</t>
  </si>
  <si>
    <t>Batu belah 10-15 cm</t>
  </si>
  <si>
    <t>Semen (40 Kg)</t>
  </si>
  <si>
    <t>zak</t>
  </si>
  <si>
    <t>K.811</t>
  </si>
  <si>
    <t>PLESTERAN</t>
  </si>
  <si>
    <t>Per M2</t>
  </si>
  <si>
    <t xml:space="preserve"> K. 890</t>
  </si>
  <si>
    <t>PEKERJAAN CETAKAN UNTUK BETON</t>
  </si>
  <si>
    <t>Paralon 2 "</t>
  </si>
  <si>
    <t>Ijuk</t>
  </si>
  <si>
    <t xml:space="preserve">Memasang peralatan pada </t>
  </si>
  <si>
    <t xml:space="preserve">pasangan batu/beton pada talud </t>
  </si>
  <si>
    <t xml:space="preserve">dengan miring ke bawah bagian </t>
  </si>
  <si>
    <t>lainnya</t>
  </si>
  <si>
    <t>Memasang ijuk disekeliling bagian</t>
  </si>
  <si>
    <t>dalam peralon.</t>
  </si>
  <si>
    <t>Harga bahan dihitung ditempat pekerjaan</t>
  </si>
  <si>
    <t>Setiap potongan peralon 2 " panjang tergantung lebar/</t>
  </si>
  <si>
    <t>tebal dinding.</t>
  </si>
  <si>
    <t>Ijuk dipasang diujung sekeliling peralon bagian dalam.</t>
  </si>
  <si>
    <t>Hitungan peralon per 40 m'</t>
  </si>
  <si>
    <t>Hal. 11</t>
  </si>
  <si>
    <t>Hal. 12</t>
  </si>
  <si>
    <t>Hal. 13</t>
  </si>
  <si>
    <t>Hal. 14</t>
  </si>
  <si>
    <t>Hal. 15</t>
  </si>
  <si>
    <t>Hal. 16</t>
  </si>
  <si>
    <t>Hal. 17</t>
  </si>
  <si>
    <t>Hal. 18</t>
  </si>
  <si>
    <t>Hal. 19</t>
  </si>
  <si>
    <t xml:space="preserve"> K. 710</t>
  </si>
  <si>
    <t xml:space="preserve">Menyiapkan bahan memotong, pada </t>
  </si>
  <si>
    <t xml:space="preserve">mengergaji, memaku dan </t>
  </si>
  <si>
    <t xml:space="preserve">memasang </t>
  </si>
  <si>
    <t xml:space="preserve">Membongkar cetakan setelah </t>
  </si>
  <si>
    <t>beton mengeras.</t>
  </si>
  <si>
    <t>Cetakan dibongkar oleh pekerja</t>
  </si>
  <si>
    <t>atau ijin Direksi.</t>
  </si>
  <si>
    <t xml:space="preserve">1/3 dari bahan masih dapat digunakan lagi untuk </t>
  </si>
  <si>
    <t>cetakan lain.</t>
  </si>
  <si>
    <t>Kapasitas produksi = 2 M3 / hari.</t>
  </si>
  <si>
    <t>Kayu Begisting</t>
  </si>
  <si>
    <t>PEMBERSIHAN DAN CAT TEMBOK</t>
  </si>
  <si>
    <t>K.813</t>
  </si>
  <si>
    <t>Membersihkan tempat yang akan</t>
  </si>
  <si>
    <t>dicat.</t>
  </si>
  <si>
    <t>Cat dituang kedalam baskom</t>
  </si>
  <si>
    <t>dan dicatkan dengan roll kuas.</t>
  </si>
  <si>
    <t>Bahan dihitung ditempat pekerjaan.</t>
  </si>
  <si>
    <t>1 kg dapat menghasilkan 6 m2</t>
  </si>
  <si>
    <t>Hitungan per 1 m2</t>
  </si>
  <si>
    <t>PENULANGAN BETON</t>
  </si>
  <si>
    <t>K. 715</t>
  </si>
  <si>
    <t>Bahan disediakan oleh Supplier</t>
  </si>
  <si>
    <t>Besi dipotong dibentuk dan diikat.</t>
  </si>
  <si>
    <t>200 Kg besi dapat disiapkan dalam 1 hari</t>
  </si>
  <si>
    <t>Harga material berdasarkan ditempat pekerjaan.</t>
  </si>
  <si>
    <t>Pemakaian bahan tulangan dilebihkan 10 % untuk</t>
  </si>
  <si>
    <t>membengkok dan penyambungan.</t>
  </si>
  <si>
    <t>Laborer</t>
  </si>
  <si>
    <t>Besi Beton</t>
  </si>
  <si>
    <t>Kawat Ikat</t>
  </si>
  <si>
    <t>B E T O N  K. 175</t>
  </si>
  <si>
    <t>K.725</t>
  </si>
  <si>
    <t xml:space="preserve">Bahan/material  disediakan oleh </t>
  </si>
  <si>
    <t>Supplier.</t>
  </si>
  <si>
    <t>Sebelum digunakan agregat harus</t>
  </si>
  <si>
    <t>dibersihkan dahulu</t>
  </si>
  <si>
    <t xml:space="preserve">Beton diaduk dengan pengaduk </t>
  </si>
  <si>
    <t>mekanis didekat lokasi pengecoran.</t>
  </si>
  <si>
    <t>Harga/material dihitung dilokasi pekerjaan.</t>
  </si>
  <si>
    <t>Kapasitas produksi adukan beton 10 M3/hari.</t>
  </si>
  <si>
    <t>Campuran 1 : 2 : 3.</t>
  </si>
  <si>
    <t>Lamanya setiap kali pengadukan 9 menit</t>
  </si>
  <si>
    <t>1 M3 beton beratnya 2.400 Kg dan 1 Zak PC beratnya 40 Kg</t>
  </si>
  <si>
    <t xml:space="preserve">Operator Non skill </t>
  </si>
  <si>
    <t>Batu Kerikil</t>
  </si>
  <si>
    <t>Semen PC</t>
  </si>
  <si>
    <t>K.725 A</t>
  </si>
  <si>
    <t>BETON BERTULANG LANDASAN PLAT INJAK</t>
  </si>
  <si>
    <t>DAN GLAGAR</t>
  </si>
  <si>
    <t>Pek. Beton</t>
  </si>
  <si>
    <t>Pek. Cetakan</t>
  </si>
  <si>
    <t>Pek. Besi</t>
  </si>
  <si>
    <t>Beton</t>
  </si>
  <si>
    <t>Besi</t>
  </si>
  <si>
    <t>Cetakan</t>
  </si>
  <si>
    <t xml:space="preserve"> K. 110 A</t>
  </si>
  <si>
    <t>MEMBUAT SALURAN</t>
  </si>
  <si>
    <t>(MENGGUNAKAN ALAT BERAT)</t>
  </si>
  <si>
    <t>Menggali saluran dengan Exavator.</t>
  </si>
  <si>
    <t>Tenaga manusia membuang akar-</t>
  </si>
  <si>
    <t>akar kayu dan sampah-sampah</t>
  </si>
  <si>
    <t>lainnya.</t>
  </si>
  <si>
    <t>Menggunakan alat berat exavator (140 M3/hari)</t>
  </si>
  <si>
    <t>Pohon-pohon dan semak belukar sudah dibersihkan</t>
  </si>
  <si>
    <t>pada waktu pembentukan tanggul samping.</t>
  </si>
  <si>
    <t>Exavator 140 HP</t>
  </si>
  <si>
    <t>Bahan besi dan cetakan telah siap</t>
  </si>
  <si>
    <t>ditempat.</t>
  </si>
  <si>
    <t xml:space="preserve">Beton diaduk dengan mesin </t>
  </si>
  <si>
    <t>pengaduk mekanis didekat lokasi</t>
  </si>
  <si>
    <t>pengecoran.</t>
  </si>
  <si>
    <t>Campuran beton 1 : 2 : 3</t>
  </si>
  <si>
    <t>Kapasitas 2 M3/hari</t>
  </si>
  <si>
    <t>Haraga bahan dilokasi pekerjaan.</t>
  </si>
  <si>
    <t>K.900E</t>
  </si>
  <si>
    <t>K. 903</t>
  </si>
  <si>
    <t>Kayu diketam terlebih dahulu.</t>
  </si>
  <si>
    <t>Kayu dipotong sesuai dengan ukuran</t>
  </si>
  <si>
    <t>dalam desain.</t>
  </si>
  <si>
    <t>Hitungan bahan ditempat pekerjaan.</t>
  </si>
  <si>
    <t>Dihitung per 1 M3</t>
  </si>
  <si>
    <t>K.813 A</t>
  </si>
  <si>
    <t>Cat dikerjakan dengan kuas.</t>
  </si>
  <si>
    <t>Bahan dihitung ditempat pekerjaan</t>
  </si>
  <si>
    <t>1 Kg dapat menghasilkan 3 M2</t>
  </si>
  <si>
    <t>Hitungan per 1 M2</t>
  </si>
  <si>
    <t xml:space="preserve"> K.902</t>
  </si>
  <si>
    <t>Papan diketam terlebih dahulu.</t>
  </si>
  <si>
    <t>Papan dipotong sesuai lebar</t>
  </si>
  <si>
    <t>jembatan.</t>
  </si>
  <si>
    <t>Papan dibaut pada kayu bantalan</t>
  </si>
  <si>
    <t>lantai</t>
  </si>
  <si>
    <t>Hitungan bahan ditempat pekerjaan</t>
  </si>
  <si>
    <t>Papan lantai tebal 8 Cm dan lebar 20 - 25 Cm</t>
  </si>
  <si>
    <t xml:space="preserve"> K. 813 B</t>
  </si>
  <si>
    <t>PEMBERSIHAN DAN PENGETERAN</t>
  </si>
  <si>
    <t xml:space="preserve">Membersihkan kayu yang akan </t>
  </si>
  <si>
    <t>diteer.</t>
  </si>
  <si>
    <t>Teer dioleskan dengan kuas.</t>
  </si>
  <si>
    <t>1 Kg teer mengerjakan 3 m2 luasan</t>
  </si>
  <si>
    <t>MEMASANG GELAGAR/SEKUR</t>
  </si>
  <si>
    <t>Balok utama ukuran 25/30</t>
  </si>
  <si>
    <t>Paku/baut</t>
  </si>
  <si>
    <t>Besi begel</t>
  </si>
  <si>
    <t>Balok pemikul dipasang diatas</t>
  </si>
  <si>
    <t>tiang pancang.</t>
  </si>
  <si>
    <t>Gelagar dipasang diatas balok</t>
  </si>
  <si>
    <t>pemikul.</t>
  </si>
  <si>
    <t xml:space="preserve">Untuk perkuatan masing-masing </t>
  </si>
  <si>
    <t xml:space="preserve">sambungan memakai baut/paku </t>
  </si>
  <si>
    <t>dan begel.</t>
  </si>
  <si>
    <t>Dengan tenaga manusia</t>
  </si>
  <si>
    <t>Balok melintang ukuran 25/30</t>
  </si>
  <si>
    <t>MEMASANG LANTAI JEMBATAN</t>
  </si>
  <si>
    <t>PENGECATAN SANDARAN</t>
  </si>
  <si>
    <t>Hal. 20</t>
  </si>
  <si>
    <t>LAPIS PENUTUP LANTAI</t>
  </si>
  <si>
    <t>Seng Plat BJLS 20</t>
  </si>
  <si>
    <t>Hr</t>
  </si>
  <si>
    <t>1 M2 PEMBERSIHAN LAPANGAN</t>
  </si>
  <si>
    <t>1 M' PENGUKURAN BOUWPLANK</t>
  </si>
  <si>
    <t>Papan Sembarang</t>
  </si>
  <si>
    <t>1 M3 BETON TAK BERTULANG K.175</t>
  </si>
  <si>
    <t>REHABILITATION AND RECONSTRUCTION OF THE FISHPONDS IN JEUMERANG, PASI LHOK,  LANCANG,</t>
  </si>
  <si>
    <t>KECAMATAN KEMBANG TANJUNG KABUPATEN PIDIE PROPINSI NANGGROE ACEH DARUSSALAM</t>
  </si>
  <si>
    <t xml:space="preserve">REHABILITASI TAMBAK UDANG DI DESA JEUMERANG, PASI LHOK, LANCANG </t>
  </si>
  <si>
    <t>KEMBANG TANJUNG SUB DISTRICT PIDIE DISTRICT NANGGROE ACEH DARUSSALAM PROVINCE</t>
  </si>
  <si>
    <t>NANGGROE ACEH DARUSSALAM</t>
  </si>
  <si>
    <t>TIMBUNAN TANAH/OPRIT</t>
  </si>
  <si>
    <t xml:space="preserve">SOIL FILLER FOR OPRIT </t>
  </si>
  <si>
    <t xml:space="preserve">DEEP SOIL EXCAVATION </t>
  </si>
  <si>
    <t xml:space="preserve">SOIL RE-FILL </t>
  </si>
  <si>
    <r>
      <t xml:space="preserve">PENGADAAN TIANG PANCANG </t>
    </r>
    <r>
      <rPr>
        <i/>
        <sz val="12"/>
        <rFont val="Arial"/>
        <family val="2"/>
      </rPr>
      <t>Ø</t>
    </r>
    <r>
      <rPr>
        <i/>
        <sz val="12"/>
        <rFont val="Times New Roman"/>
        <family val="1"/>
      </rPr>
      <t xml:space="preserve"> 15 s/d 20 Cm</t>
    </r>
  </si>
  <si>
    <r>
      <t xml:space="preserve">LOG TIMBER </t>
    </r>
    <r>
      <rPr>
        <b/>
        <sz val="12"/>
        <rFont val="Arial"/>
        <family val="2"/>
      </rPr>
      <t>Ø</t>
    </r>
    <r>
      <rPr>
        <b/>
        <sz val="12"/>
        <rFont val="Times New Roman"/>
        <family val="1"/>
      </rPr>
      <t xml:space="preserve"> 15 s/d 20 Cm FOR PILLING</t>
    </r>
  </si>
  <si>
    <r>
      <t xml:space="preserve">LOG TIMBER </t>
    </r>
    <r>
      <rPr>
        <b/>
        <sz val="12"/>
        <rFont val="Arial"/>
        <family val="2"/>
      </rPr>
      <t>Ø</t>
    </r>
    <r>
      <rPr>
        <b/>
        <sz val="12"/>
        <rFont val="Times New Roman"/>
        <family val="1"/>
      </rPr>
      <t xml:space="preserve"> 15 s/d 20 Cm PILLING</t>
    </r>
  </si>
  <si>
    <t>SAND FILLER UNDER THE FOUNDATION</t>
  </si>
  <si>
    <t>RIVER STONE PAIRING CONTRUCTION</t>
  </si>
  <si>
    <t>PLESTERING</t>
  </si>
  <si>
    <t xml:space="preserve">CONCRETE FORM WORK </t>
  </si>
  <si>
    <t>CANAL REPLECEMENT BY HEAVY DUTY EQ.</t>
  </si>
  <si>
    <t>Operator Ass.</t>
  </si>
  <si>
    <t xml:space="preserve">Skill Operator </t>
  </si>
  <si>
    <t>Concrete Sand</t>
  </si>
  <si>
    <t>PC @40 Kg</t>
  </si>
  <si>
    <t>Sand Filler</t>
  </si>
  <si>
    <t>Hammer</t>
  </si>
  <si>
    <t>Timber</t>
  </si>
  <si>
    <t>Water Pump</t>
  </si>
  <si>
    <t>Soil Filler</t>
  </si>
  <si>
    <t>CONCRETE FORM WORK</t>
  </si>
  <si>
    <t xml:space="preserve">CLEANING AND COATING </t>
  </si>
  <si>
    <t xml:space="preserve">CONCRETE REINFORCEMENT </t>
  </si>
  <si>
    <t>CONCRETE  K. 175</t>
  </si>
  <si>
    <t xml:space="preserve">REINFORCEMENT CONCRETE </t>
  </si>
  <si>
    <t xml:space="preserve">INSTALL THE TIMBER BEAM AND BRANCHING </t>
  </si>
  <si>
    <t>INSTALL THE TIMBER RUNNING FLOOR</t>
  </si>
  <si>
    <t>PEKERJAAN KAYU BANTALAN LANTAI</t>
  </si>
  <si>
    <t xml:space="preserve">COATING FOR RAILING </t>
  </si>
  <si>
    <t xml:space="preserve">INSTALL THE TMBER FOR BRIDGE FLOORING </t>
  </si>
  <si>
    <t xml:space="preserve">INSTALL THE TIMBER FOR FLOORING COVER </t>
  </si>
  <si>
    <t xml:space="preserve">CLEAN OUT AND TERMINITE COATING </t>
  </si>
  <si>
    <t>Stone Crush 2/3 cm</t>
  </si>
  <si>
    <t>Sand</t>
  </si>
  <si>
    <t>Terminite (Teer)</t>
  </si>
  <si>
    <t>Supporting Eq.</t>
  </si>
  <si>
    <t>Stone Crush 5/7 cm</t>
  </si>
  <si>
    <t>Nail/Bolt</t>
  </si>
  <si>
    <t>Suporting Eq.</t>
  </si>
  <si>
    <t xml:space="preserve">Formwork </t>
  </si>
  <si>
    <t>1 kg can be covered on 6 m2</t>
  </si>
  <si>
    <t xml:space="preserve">Calculated per 1 m2 </t>
  </si>
  <si>
    <t>Cost of material besed on job site</t>
  </si>
  <si>
    <t xml:space="preserve">URAIAN  :   </t>
  </si>
  <si>
    <t>Hal. 10</t>
  </si>
  <si>
    <t>Hal. 9a</t>
  </si>
  <si>
    <t>Hal. 1</t>
  </si>
  <si>
    <t>Hal. 2</t>
  </si>
  <si>
    <t>Hal. 3</t>
  </si>
  <si>
    <t>Hal. 4</t>
  </si>
  <si>
    <t>Hal. 5</t>
  </si>
  <si>
    <t>Hal. 6</t>
  </si>
  <si>
    <t>Hal. 7</t>
  </si>
  <si>
    <t>Hal. 8</t>
  </si>
  <si>
    <t>Hal. 9</t>
  </si>
  <si>
    <t xml:space="preserve">Soil excavation doing by man </t>
  </si>
  <si>
    <t>power</t>
  </si>
  <si>
    <t xml:space="preserve">Result of soil excavation  </t>
  </si>
  <si>
    <t>be moved from digging</t>
  </si>
  <si>
    <t xml:space="preserve">Depth excavation be containing </t>
  </si>
  <si>
    <t>water and having balance factor</t>
  </si>
  <si>
    <t>Using man power</t>
  </si>
  <si>
    <t>Capacity of working group 100/ day</t>
  </si>
  <si>
    <t>Average of excavation up to 3 m</t>
  </si>
  <si>
    <t xml:space="preserve">For the stony the work with code K.224 </t>
  </si>
  <si>
    <t>be multiplicated by 1,5 factor</t>
  </si>
  <si>
    <t xml:space="preserve">For drying be suporting by pump </t>
  </si>
  <si>
    <t xml:space="preserve">For the pilling of building </t>
  </si>
  <si>
    <t>material must be clean</t>
  </si>
  <si>
    <t>from the organic matter</t>
  </si>
  <si>
    <t xml:space="preserve">Construction of filling doing </t>
  </si>
  <si>
    <t>layer by layer</t>
  </si>
  <si>
    <t>Material cost be calculated on the job site</t>
  </si>
  <si>
    <t>Compaction coefisien 1,30</t>
  </si>
  <si>
    <t>Soil from excavation be filled</t>
  </si>
  <si>
    <t>to the digging location</t>
  </si>
  <si>
    <t>The organic disposal from</t>
  </si>
  <si>
    <t>digging be throwing</t>
  </si>
  <si>
    <t xml:space="preserve">Soil filler be flated and be compacted by </t>
  </si>
  <si>
    <t>hand compaction</t>
  </si>
  <si>
    <t>Material on out of job site</t>
  </si>
  <si>
    <t>Transportation the material  by man</t>
  </si>
  <si>
    <t>power to the job site</t>
  </si>
  <si>
    <t>Material be pilled on the pic up location</t>
  </si>
  <si>
    <t>The distance of pick up location max</t>
  </si>
  <si>
    <t>5 km</t>
  </si>
  <si>
    <t>Cost of material franco on pick up location</t>
  </si>
  <si>
    <t xml:space="preserve">Length of timber 7 M be lifted by 4 man  </t>
  </si>
  <si>
    <t xml:space="preserve">Material and equipment stand </t>
  </si>
  <si>
    <t>Material be located near job</t>
  </si>
  <si>
    <t>site</t>
  </si>
  <si>
    <t>dekat dengan lokasi pekerja</t>
  </si>
  <si>
    <t xml:space="preserve">Pilling be stoped after 10 kali ditumbuk </t>
  </si>
  <si>
    <t>Weight of hammer minimum  0.75 - 1 Ton</t>
  </si>
  <si>
    <t>Canal excavation doing by</t>
  </si>
  <si>
    <t>Excavation</t>
  </si>
  <si>
    <t xml:space="preserve">Soil from canal excavation be </t>
  </si>
  <si>
    <t>throwing on side of canal</t>
  </si>
  <si>
    <t xml:space="preserve">Man power be throwing the </t>
  </si>
  <si>
    <t xml:space="preserve">roots and ather disposal </t>
  </si>
  <si>
    <t>excavator</t>
  </si>
  <si>
    <t>samping saluran yang digali.</t>
  </si>
  <si>
    <t xml:space="preserve">Tanah galian diangkat ke </t>
  </si>
  <si>
    <t>Using the excavator (140 M3/hari)</t>
  </si>
  <si>
    <t>Tree and any planting be clean up</t>
  </si>
  <si>
    <t>following the dykes be construction.</t>
  </si>
  <si>
    <t xml:space="preserve">concrete or stone pairing </t>
  </si>
  <si>
    <t xml:space="preserve">The equipment be installed on </t>
  </si>
  <si>
    <t>with the slope to below or</t>
  </si>
  <si>
    <t>ather</t>
  </si>
  <si>
    <t>To be installed palm fibre round the PVC pipe</t>
  </si>
  <si>
    <t>Foundation using the timber piling and pillar</t>
  </si>
  <si>
    <t xml:space="preserve">Pile set up be diging before </t>
  </si>
  <si>
    <t xml:space="preserve">Filling be compacted </t>
  </si>
  <si>
    <t>each 20 cm per layer</t>
  </si>
  <si>
    <t>by on job site by supplyer</t>
  </si>
  <si>
    <t>Stone crushed be install with</t>
  </si>
  <si>
    <t>PC and Sand mortar</t>
  </si>
  <si>
    <t>Using culvert, bridge and shear wall and</t>
  </si>
  <si>
    <t>ather structure with stone pairing</t>
  </si>
  <si>
    <t xml:space="preserve">penahan dan struktur-struktur yang lain yang </t>
  </si>
  <si>
    <t>menggunakan pasangan batu kedap air</t>
  </si>
  <si>
    <t>wit water proofing mortar</t>
  </si>
  <si>
    <t>Material be delivered on job site</t>
  </si>
  <si>
    <t xml:space="preserve">Not included the excavation and filling </t>
  </si>
  <si>
    <t>Mortar  1 : 3</t>
  </si>
  <si>
    <t xml:space="preserve">Cutting of PVC pipe dia. 2 " depend on wall thickess </t>
  </si>
  <si>
    <t>wall thickess.</t>
  </si>
  <si>
    <t xml:space="preserve">Palm fibre be install on the end of PVC </t>
  </si>
  <si>
    <t>PVC be calculated @ 40 m'</t>
  </si>
  <si>
    <t>Before using the agregat must be</t>
  </si>
  <si>
    <t>cleaning</t>
  </si>
  <si>
    <t>Concrete be mixed by mechanical</t>
  </si>
  <si>
    <t>mixer and near the job site.</t>
  </si>
  <si>
    <t>Productivity of concrete mixer is 10 M3/hari.</t>
  </si>
  <si>
    <t>Mix design 1 : 2 : 3.</t>
  </si>
  <si>
    <t>Length of mixing is 9 minute</t>
  </si>
  <si>
    <t xml:space="preserve">The weight of 1 M3 concrete 2.400 Kg and </t>
  </si>
  <si>
    <t>1 Pocket PC 40 Kg.</t>
  </si>
  <si>
    <t>Reinforcement steel and concrete</t>
  </si>
  <si>
    <t>workform be ready in jab site</t>
  </si>
  <si>
    <t>Concrete be mixing by mechanic</t>
  </si>
  <si>
    <t xml:space="preserve">mixer and near the concrete </t>
  </si>
  <si>
    <t>location</t>
  </si>
  <si>
    <t>Concrete mixing 1 : 2 : 3</t>
  </si>
  <si>
    <t>Capacity are 2 M3/days</t>
  </si>
  <si>
    <t>1 Kg anty terminete can be covered 3 m2 area</t>
  </si>
  <si>
    <t>Calculated per 1 m2</t>
  </si>
  <si>
    <t>Be calculate  per 1 M3</t>
  </si>
  <si>
    <t xml:space="preserve">With man pawer </t>
  </si>
  <si>
    <t>Main Beam  25/30</t>
  </si>
  <si>
    <t xml:space="preserve">Timber 5/30 </t>
  </si>
  <si>
    <t>Be calculated per 1 M3</t>
  </si>
  <si>
    <t>coating by shaving brush</t>
  </si>
  <si>
    <t xml:space="preserve">Anty termite painting be </t>
  </si>
  <si>
    <t>Termite</t>
  </si>
  <si>
    <t>LIST OF WAGES, BUILDING MATERIAL AND EQUIPMENT UNIT PRICE</t>
  </si>
  <si>
    <t>PROJECT</t>
  </si>
  <si>
    <t xml:space="preserve">REHABILITATION OF FISHPOND  </t>
  </si>
  <si>
    <t>KEMBANG TANJUNG SUB DISTRIC PIDIE DISTRIC NANGGROE ACEH DARRUSALAM</t>
  </si>
  <si>
    <t>WORK ITEM</t>
  </si>
  <si>
    <t>REPLACEMENT OF SEMI PERMANENT BRIDGE WITH 6 METER SPAN</t>
  </si>
  <si>
    <t>NAME OF OWNER</t>
  </si>
  <si>
    <t>LOCATION</t>
  </si>
  <si>
    <t xml:space="preserve">JEUMANANG, PASI LHOK, LANCANG VILLAGES </t>
  </si>
  <si>
    <t>E X P L A N A T I O N</t>
  </si>
  <si>
    <t xml:space="preserve">WAGE/DAY </t>
  </si>
  <si>
    <t>WAGE/HOURS</t>
  </si>
  <si>
    <t>N O T E</t>
  </si>
  <si>
    <t xml:space="preserve">WAGES UNIT PRICE </t>
  </si>
  <si>
    <t>Man-hours</t>
  </si>
  <si>
    <t>Foremen</t>
  </si>
  <si>
    <t xml:space="preserve">Chief Laborer </t>
  </si>
  <si>
    <t xml:space="preserve">Heavy Duty Operator </t>
  </si>
  <si>
    <t xml:space="preserve">Chain Saw Operator </t>
  </si>
  <si>
    <t>Assistent Operator</t>
  </si>
  <si>
    <t>Surveyor</t>
  </si>
  <si>
    <t>Assistent Surveyor</t>
  </si>
  <si>
    <t>TRANSPORTATION</t>
  </si>
  <si>
    <t>PRICE ON LOCATION</t>
  </si>
  <si>
    <t>BUILDING MATERIAL UNIT PRICE</t>
  </si>
  <si>
    <t xml:space="preserve">Common Timber </t>
  </si>
  <si>
    <t xml:space="preserve">1st Class Timber </t>
  </si>
  <si>
    <t xml:space="preserve">2nd Class Timber </t>
  </si>
  <si>
    <t>Log Timber dia. 15 Cm</t>
  </si>
  <si>
    <t>Nail</t>
  </si>
  <si>
    <t xml:space="preserve">Plywood Nail </t>
  </si>
  <si>
    <t xml:space="preserve">Zincplate Nail </t>
  </si>
  <si>
    <t>Porland Cement @ 50 Kg</t>
  </si>
  <si>
    <t xml:space="preserve">Soil for Filler </t>
  </si>
  <si>
    <t xml:space="preserve">Sand for Filler </t>
  </si>
  <si>
    <t xml:space="preserve">Sand for Mortar </t>
  </si>
  <si>
    <t xml:space="preserve">Sand for Concrete </t>
  </si>
  <si>
    <t>Gravel</t>
  </si>
  <si>
    <t>River Stone</t>
  </si>
  <si>
    <t>Crushed Stone 2/3</t>
  </si>
  <si>
    <t>Crushed Stone  5/7</t>
  </si>
  <si>
    <t>Reinforced Concrete Steel</t>
  </si>
  <si>
    <t>Reinforced Concrete Wire</t>
  </si>
  <si>
    <t>IWF 300.150.6,5.9 Steel</t>
  </si>
  <si>
    <t>IWF 150.75.5.7 Steel</t>
  </si>
  <si>
    <t>IWF 250.125.6.9 Steel</t>
  </si>
  <si>
    <t>IWF 125.60.6.8 Steel</t>
  </si>
  <si>
    <t>L 75.75.7 Steel Profile</t>
  </si>
  <si>
    <t>L 60.60.6 Steel Profile</t>
  </si>
  <si>
    <t>Steel Aungkur</t>
  </si>
  <si>
    <t>Unit</t>
  </si>
  <si>
    <t>Bolt</t>
  </si>
  <si>
    <t>Corrugated Zinc BJLS 20 K</t>
  </si>
  <si>
    <t>Zinc Rige BJLS 35 K</t>
  </si>
  <si>
    <t>Rubber Block</t>
  </si>
  <si>
    <t>Cast Iron dia. 1,5"</t>
  </si>
  <si>
    <t>PVC Pipe dia. 3/4"</t>
  </si>
  <si>
    <t>PVC Pipe dia. 4"</t>
  </si>
  <si>
    <t>Acrylic Painting</t>
  </si>
  <si>
    <t>Oil Painting</t>
  </si>
  <si>
    <t>Tinner for Painting</t>
  </si>
  <si>
    <t>Filler for Painting</t>
  </si>
  <si>
    <t>Base Painting</t>
  </si>
  <si>
    <t>Sand Paper</t>
  </si>
  <si>
    <t>Piece</t>
  </si>
  <si>
    <t>Wood Painting</t>
  </si>
  <si>
    <t>Zinc Plate</t>
  </si>
  <si>
    <t>Gasoline</t>
  </si>
  <si>
    <t>Litre</t>
  </si>
  <si>
    <t>Solar</t>
  </si>
  <si>
    <t>Grase</t>
  </si>
  <si>
    <t>PRICE</t>
  </si>
  <si>
    <t>RENTAL COST/HOURS</t>
  </si>
  <si>
    <t xml:space="preserve">EQUIPMENT RENTAL UNIT PRICE </t>
  </si>
  <si>
    <t>Supporting Equipment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</si>
</sst>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#,##0.0000;[Red]#,##0.000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;[Red]0.00"/>
    <numFmt numFmtId="182" formatCode="0.0"/>
    <numFmt numFmtId="183" formatCode="_(* #,##0.0000_);_(* \(#,##0.0000\);_(* &quot;-&quot;????_);_(@_)"/>
    <numFmt numFmtId="184" formatCode="0.000"/>
    <numFmt numFmtId="185" formatCode="0.0000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#,##0.000"/>
    <numFmt numFmtId="192" formatCode="#,##0.00000;[Red]#,##0.00000"/>
    <numFmt numFmtId="193" formatCode="#,##0.000;[Red]#,##0.000"/>
    <numFmt numFmtId="194" formatCode="#,##0.0;[Red]#,##0.0"/>
    <numFmt numFmtId="195" formatCode="#,##0;[Red]#,##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0"/>
    </font>
    <font>
      <i/>
      <sz val="8"/>
      <color indexed="8"/>
      <name val="Times New Roman"/>
      <family val="0"/>
    </font>
    <font>
      <i/>
      <sz val="8"/>
      <color indexed="9"/>
      <name val="Times New Roman"/>
      <family val="0"/>
    </font>
    <font>
      <sz val="10"/>
      <color indexed="8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77" fontId="3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 quotePrefix="1">
      <alignment/>
    </xf>
    <xf numFmtId="0" fontId="2" fillId="0" borderId="5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76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176" fontId="3" fillId="0" borderId="8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77" fontId="6" fillId="0" borderId="4" xfId="0" applyNumberFormat="1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177" fontId="6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/>
    </xf>
    <xf numFmtId="0" fontId="6" fillId="0" borderId="6" xfId="0" applyFont="1" applyBorder="1" applyAlignment="1" quotePrefix="1">
      <alignment horizontal="center"/>
    </xf>
    <xf numFmtId="0" fontId="6" fillId="0" borderId="28" xfId="0" applyFont="1" applyBorder="1" applyAlignment="1" quotePrefix="1">
      <alignment horizont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/>
    </xf>
    <xf numFmtId="0" fontId="5" fillId="2" borderId="35" xfId="0" applyFont="1" applyFill="1" applyBorder="1" applyAlignment="1">
      <alignment horizontal="center"/>
    </xf>
    <xf numFmtId="0" fontId="6" fillId="0" borderId="36" xfId="0" applyFont="1" applyBorder="1" applyAlignment="1" quotePrefix="1">
      <alignment horizontal="center"/>
    </xf>
    <xf numFmtId="0" fontId="6" fillId="0" borderId="37" xfId="0" applyFont="1" applyBorder="1" applyAlignment="1" quotePrefix="1">
      <alignment horizontal="center"/>
    </xf>
    <xf numFmtId="0" fontId="5" fillId="0" borderId="38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8" xfId="0" applyFont="1" applyBorder="1" applyAlignment="1">
      <alignment horizontal="center"/>
    </xf>
    <xf numFmtId="177" fontId="6" fillId="0" borderId="33" xfId="0" applyNumberFormat="1" applyFont="1" applyBorder="1" applyAlignment="1">
      <alignment/>
    </xf>
    <xf numFmtId="0" fontId="6" fillId="0" borderId="38" xfId="0" applyFont="1" applyBorder="1" applyAlignment="1">
      <alignment horizontal="right"/>
    </xf>
    <xf numFmtId="177" fontId="6" fillId="0" borderId="39" xfId="0" applyNumberFormat="1" applyFont="1" applyBorder="1" applyAlignment="1">
      <alignment/>
    </xf>
    <xf numFmtId="0" fontId="6" fillId="0" borderId="38" xfId="0" applyFont="1" applyBorder="1" applyAlignment="1">
      <alignment/>
    </xf>
    <xf numFmtId="177" fontId="6" fillId="0" borderId="40" xfId="0" applyNumberFormat="1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91" fontId="6" fillId="0" borderId="3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2" borderId="4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7" fontId="5" fillId="0" borderId="46" xfId="0" applyNumberFormat="1" applyFont="1" applyBorder="1" applyAlignment="1">
      <alignment horizontal="right"/>
    </xf>
    <xf numFmtId="177" fontId="6" fillId="0" borderId="46" xfId="0" applyNumberFormat="1" applyFont="1" applyBorder="1" applyAlignment="1">
      <alignment/>
    </xf>
    <xf numFmtId="4" fontId="6" fillId="0" borderId="3" xfId="0" applyNumberFormat="1" applyFont="1" applyBorder="1" applyAlignment="1" quotePrefix="1">
      <alignment horizontal="right"/>
    </xf>
    <xf numFmtId="4" fontId="6" fillId="0" borderId="3" xfId="0" applyNumberFormat="1" applyFont="1" applyBorder="1" applyAlignment="1" quotePrefix="1">
      <alignment/>
    </xf>
    <xf numFmtId="177" fontId="5" fillId="0" borderId="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47" xfId="0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177" fontId="5" fillId="0" borderId="49" xfId="0" applyNumberFormat="1" applyFont="1" applyBorder="1" applyAlignment="1">
      <alignment horizontal="right"/>
    </xf>
    <xf numFmtId="177" fontId="6" fillId="0" borderId="49" xfId="0" applyNumberFormat="1" applyFont="1" applyBorder="1" applyAlignment="1">
      <alignment/>
    </xf>
    <xf numFmtId="177" fontId="6" fillId="0" borderId="50" xfId="0" applyNumberFormat="1" applyFont="1" applyBorder="1" applyAlignment="1">
      <alignment/>
    </xf>
    <xf numFmtId="0" fontId="6" fillId="0" borderId="2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43" xfId="0" applyFont="1" applyBorder="1" applyAlignment="1" quotePrefix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51" xfId="0" applyFont="1" applyBorder="1" applyAlignment="1" quotePrefix="1">
      <alignment horizontal="center"/>
    </xf>
    <xf numFmtId="177" fontId="5" fillId="0" borderId="52" xfId="0" applyNumberFormat="1" applyFont="1" applyBorder="1" applyAlignment="1">
      <alignment horizontal="right"/>
    </xf>
    <xf numFmtId="177" fontId="6" fillId="0" borderId="52" xfId="0" applyNumberFormat="1" applyFont="1" applyBorder="1" applyAlignment="1">
      <alignment/>
    </xf>
    <xf numFmtId="177" fontId="6" fillId="0" borderId="5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54" xfId="0" applyFont="1" applyBorder="1" applyAlignment="1" quotePrefix="1">
      <alignment horizontal="center"/>
    </xf>
    <xf numFmtId="0" fontId="6" fillId="0" borderId="55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56" xfId="0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0" fontId="6" fillId="0" borderId="57" xfId="0" applyFont="1" applyBorder="1" applyAlignment="1">
      <alignment horizontal="center"/>
    </xf>
    <xf numFmtId="4" fontId="6" fillId="0" borderId="48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2" borderId="59" xfId="0" applyFont="1" applyFill="1" applyBorder="1" applyAlignment="1">
      <alignment horizontal="center"/>
    </xf>
    <xf numFmtId="177" fontId="6" fillId="0" borderId="57" xfId="0" applyNumberFormat="1" applyFont="1" applyBorder="1" applyAlignment="1">
      <alignment/>
    </xf>
    <xf numFmtId="0" fontId="6" fillId="0" borderId="57" xfId="0" applyFont="1" applyBorder="1" applyAlignment="1" quotePrefix="1">
      <alignment horizontal="center"/>
    </xf>
    <xf numFmtId="0" fontId="6" fillId="0" borderId="58" xfId="0" applyFont="1" applyBorder="1" applyAlignment="1">
      <alignment/>
    </xf>
    <xf numFmtId="2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 quotePrefix="1">
      <alignment horizontal="center"/>
    </xf>
    <xf numFmtId="177" fontId="2" fillId="0" borderId="6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177" fontId="3" fillId="0" borderId="6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77" fontId="3" fillId="0" borderId="60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center"/>
    </xf>
    <xf numFmtId="177" fontId="2" fillId="0" borderId="61" xfId="0" applyNumberFormat="1" applyFont="1" applyBorder="1" applyAlignment="1">
      <alignment horizontal="center"/>
    </xf>
    <xf numFmtId="177" fontId="3" fillId="0" borderId="61" xfId="0" applyNumberFormat="1" applyFont="1" applyBorder="1" applyAlignment="1">
      <alignment horizontal="right"/>
    </xf>
    <xf numFmtId="177" fontId="3" fillId="0" borderId="61" xfId="0" applyNumberFormat="1" applyFont="1" applyBorder="1" applyAlignment="1">
      <alignment/>
    </xf>
    <xf numFmtId="177" fontId="3" fillId="0" borderId="62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0" fontId="3" fillId="0" borderId="6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2" borderId="65" xfId="0" applyFont="1" applyFill="1" applyBorder="1" applyAlignment="1">
      <alignment/>
    </xf>
    <xf numFmtId="0" fontId="5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/>
    </xf>
    <xf numFmtId="0" fontId="5" fillId="2" borderId="73" xfId="0" applyFont="1" applyFill="1" applyBorder="1" applyAlignment="1">
      <alignment vertical="center" wrapText="1"/>
    </xf>
    <xf numFmtId="4" fontId="6" fillId="0" borderId="44" xfId="0" applyNumberFormat="1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176" fontId="6" fillId="0" borderId="24" xfId="0" applyNumberFormat="1" applyFont="1" applyBorder="1" applyAlignment="1">
      <alignment/>
    </xf>
    <xf numFmtId="0" fontId="6" fillId="0" borderId="69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75" xfId="0" applyFont="1" applyBorder="1" applyAlignment="1">
      <alignment horizontal="center"/>
    </xf>
    <xf numFmtId="177" fontId="6" fillId="0" borderId="18" xfId="0" applyNumberFormat="1" applyFont="1" applyBorder="1" applyAlignment="1">
      <alignment/>
    </xf>
    <xf numFmtId="0" fontId="3" fillId="0" borderId="76" xfId="0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0" fontId="3" fillId="0" borderId="74" xfId="0" applyFont="1" applyBorder="1" applyAlignment="1">
      <alignment horizontal="center"/>
    </xf>
    <xf numFmtId="176" fontId="3" fillId="0" borderId="24" xfId="0" applyNumberFormat="1" applyFont="1" applyBorder="1" applyAlignment="1">
      <alignment/>
    </xf>
    <xf numFmtId="0" fontId="3" fillId="0" borderId="17" xfId="0" applyFont="1" applyBorder="1" applyAlignment="1">
      <alignment/>
    </xf>
    <xf numFmtId="177" fontId="3" fillId="0" borderId="18" xfId="0" applyNumberFormat="1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177" fontId="12" fillId="0" borderId="4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75" xfId="0" applyFont="1" applyBorder="1" applyAlignment="1">
      <alignment horizontal="center"/>
    </xf>
    <xf numFmtId="177" fontId="12" fillId="0" borderId="18" xfId="0" applyNumberFormat="1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" fillId="2" borderId="7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0" fontId="6" fillId="2" borderId="79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4" fontId="3" fillId="0" borderId="44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" xfId="0" applyFont="1" applyBorder="1" applyAlignment="1">
      <alignment horizontal="left"/>
    </xf>
    <xf numFmtId="4" fontId="3" fillId="0" borderId="43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176" fontId="6" fillId="0" borderId="81" xfId="0" applyNumberFormat="1" applyFont="1" applyBorder="1" applyAlignment="1">
      <alignment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/>
    </xf>
    <xf numFmtId="0" fontId="6" fillId="0" borderId="81" xfId="0" applyFont="1" applyBorder="1" applyAlignment="1">
      <alignment/>
    </xf>
    <xf numFmtId="4" fontId="6" fillId="0" borderId="84" xfId="0" applyNumberFormat="1" applyFont="1" applyBorder="1" applyAlignment="1">
      <alignment/>
    </xf>
    <xf numFmtId="4" fontId="6" fillId="0" borderId="85" xfId="0" applyNumberFormat="1" applyFont="1" applyBorder="1" applyAlignment="1">
      <alignment/>
    </xf>
    <xf numFmtId="0" fontId="6" fillId="0" borderId="86" xfId="0" applyFont="1" applyBorder="1" applyAlignment="1">
      <alignment horizontal="center"/>
    </xf>
    <xf numFmtId="177" fontId="6" fillId="0" borderId="87" xfId="0" applyNumberFormat="1" applyFont="1" applyBorder="1" applyAlignment="1">
      <alignment/>
    </xf>
    <xf numFmtId="177" fontId="14" fillId="0" borderId="88" xfId="20" applyNumberFormat="1" applyFont="1" applyBorder="1" applyAlignment="1">
      <alignment/>
    </xf>
    <xf numFmtId="0" fontId="2" fillId="0" borderId="8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77" fontId="12" fillId="0" borderId="3" xfId="0" applyNumberFormat="1" applyFont="1" applyBorder="1" applyAlignment="1">
      <alignment horizontal="center"/>
    </xf>
    <xf numFmtId="177" fontId="5" fillId="0" borderId="84" xfId="0" applyNumberFormat="1" applyFont="1" applyBorder="1" applyAlignment="1">
      <alignment horizontal="right"/>
    </xf>
    <xf numFmtId="177" fontId="6" fillId="0" borderId="85" xfId="0" applyNumberFormat="1" applyFont="1" applyBorder="1" applyAlignment="1">
      <alignment/>
    </xf>
    <xf numFmtId="177" fontId="6" fillId="0" borderId="86" xfId="0" applyNumberFormat="1" applyFont="1" applyBorder="1" applyAlignment="1">
      <alignment/>
    </xf>
    <xf numFmtId="4" fontId="3" fillId="0" borderId="44" xfId="0" applyNumberFormat="1" applyFont="1" applyBorder="1" applyAlignment="1" quotePrefix="1">
      <alignment horizontal="right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176" fontId="3" fillId="0" borderId="81" xfId="0" applyNumberFormat="1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1" xfId="0" applyFont="1" applyBorder="1" applyAlignment="1">
      <alignment/>
    </xf>
    <xf numFmtId="177" fontId="3" fillId="0" borderId="87" xfId="0" applyNumberFormat="1" applyFont="1" applyBorder="1" applyAlignment="1">
      <alignment/>
    </xf>
    <xf numFmtId="177" fontId="3" fillId="0" borderId="75" xfId="0" applyNumberFormat="1" applyFont="1" applyBorder="1" applyAlignment="1">
      <alignment/>
    </xf>
    <xf numFmtId="0" fontId="3" fillId="0" borderId="82" xfId="0" applyFont="1" applyBorder="1" applyAlignment="1">
      <alignment horizontal="center"/>
    </xf>
    <xf numFmtId="4" fontId="3" fillId="0" borderId="84" xfId="0" applyNumberFormat="1" applyFont="1" applyBorder="1" applyAlignment="1" quotePrefix="1">
      <alignment horizontal="right"/>
    </xf>
    <xf numFmtId="4" fontId="3" fillId="0" borderId="85" xfId="0" applyNumberFormat="1" applyFont="1" applyBorder="1" applyAlignment="1">
      <alignment/>
    </xf>
    <xf numFmtId="4" fontId="3" fillId="0" borderId="86" xfId="0" applyNumberFormat="1" applyFont="1" applyBorder="1" applyAlignment="1">
      <alignment horizontal="center"/>
    </xf>
    <xf numFmtId="4" fontId="3" fillId="0" borderId="92" xfId="0" applyNumberFormat="1" applyFont="1" applyBorder="1" applyAlignment="1" quotePrefix="1">
      <alignment horizontal="right"/>
    </xf>
    <xf numFmtId="4" fontId="3" fillId="0" borderId="93" xfId="0" applyNumberFormat="1" applyFont="1" applyBorder="1" applyAlignment="1">
      <alignment horizontal="center"/>
    </xf>
    <xf numFmtId="4" fontId="3" fillId="0" borderId="7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3" fillId="0" borderId="5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0" fontId="6" fillId="0" borderId="94" xfId="0" applyFont="1" applyBorder="1" applyAlignment="1">
      <alignment horizontal="center"/>
    </xf>
    <xf numFmtId="177" fontId="14" fillId="0" borderId="95" xfId="2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4" fontId="3" fillId="0" borderId="84" xfId="0" applyNumberFormat="1" applyFont="1" applyBorder="1" applyAlignment="1">
      <alignment/>
    </xf>
    <xf numFmtId="4" fontId="3" fillId="0" borderId="85" xfId="0" applyNumberFormat="1" applyFont="1" applyBorder="1" applyAlignment="1">
      <alignment horizontal="center"/>
    </xf>
    <xf numFmtId="4" fontId="3" fillId="0" borderId="8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177" fontId="2" fillId="0" borderId="4" xfId="0" applyNumberFormat="1" applyFont="1" applyBorder="1" applyAlignment="1">
      <alignment horizontal="center"/>
    </xf>
    <xf numFmtId="0" fontId="3" fillId="0" borderId="97" xfId="0" applyFont="1" applyBorder="1" applyAlignment="1">
      <alignment/>
    </xf>
    <xf numFmtId="4" fontId="3" fillId="0" borderId="98" xfId="0" applyNumberFormat="1" applyFont="1" applyBorder="1" applyAlignment="1">
      <alignment/>
    </xf>
    <xf numFmtId="4" fontId="3" fillId="0" borderId="99" xfId="0" applyNumberFormat="1" applyFont="1" applyBorder="1" applyAlignment="1">
      <alignment horizontal="center"/>
    </xf>
    <xf numFmtId="4" fontId="3" fillId="0" borderId="6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16" fillId="2" borderId="0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79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 wrapText="1"/>
    </xf>
    <xf numFmtId="184" fontId="3" fillId="0" borderId="15" xfId="0" applyNumberFormat="1" applyFont="1" applyBorder="1" applyAlignment="1" quotePrefix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6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6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5" fillId="2" borderId="10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/>
    </xf>
    <xf numFmtId="0" fontId="17" fillId="2" borderId="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71" xfId="0" applyFont="1" applyFill="1" applyBorder="1" applyAlignment="1">
      <alignment vertical="center" wrapText="1"/>
    </xf>
    <xf numFmtId="0" fontId="0" fillId="0" borderId="93" xfId="0" applyBorder="1" applyAlignment="1">
      <alignment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177" fontId="5" fillId="0" borderId="85" xfId="0" applyNumberFormat="1" applyFont="1" applyBorder="1" applyAlignment="1">
      <alignment horizontal="right"/>
    </xf>
    <xf numFmtId="0" fontId="5" fillId="0" borderId="70" xfId="0" applyFont="1" applyBorder="1" applyAlignment="1">
      <alignment horizontal="left" vertical="center"/>
    </xf>
    <xf numFmtId="0" fontId="0" fillId="0" borderId="70" xfId="0" applyBorder="1" applyAlignment="1">
      <alignment/>
    </xf>
    <xf numFmtId="0" fontId="0" fillId="0" borderId="104" xfId="0" applyBorder="1" applyAlignment="1">
      <alignment/>
    </xf>
    <xf numFmtId="0" fontId="0" fillId="0" borderId="24" xfId="0" applyBorder="1" applyAlignment="1">
      <alignment/>
    </xf>
    <xf numFmtId="176" fontId="5" fillId="0" borderId="48" xfId="0" applyNumberFormat="1" applyFont="1" applyBorder="1" applyAlignment="1">
      <alignment horizontal="left" vertical="center"/>
    </xf>
    <xf numFmtId="177" fontId="5" fillId="0" borderId="105" xfId="0" applyNumberFormat="1" applyFont="1" applyBorder="1" applyAlignment="1">
      <alignment horizontal="right"/>
    </xf>
    <xf numFmtId="177" fontId="5" fillId="0" borderId="81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93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4" fontId="11" fillId="0" borderId="107" xfId="0" applyNumberFormat="1" applyFont="1" applyBorder="1" applyAlignment="1">
      <alignment horizontal="center"/>
    </xf>
    <xf numFmtId="4" fontId="11" fillId="0" borderId="108" xfId="0" applyNumberFormat="1" applyFont="1" applyBorder="1" applyAlignment="1">
      <alignment horizontal="center"/>
    </xf>
    <xf numFmtId="4" fontId="11" fillId="0" borderId="109" xfId="0" applyNumberFormat="1" applyFont="1" applyBorder="1" applyAlignment="1">
      <alignment horizontal="center"/>
    </xf>
    <xf numFmtId="176" fontId="5" fillId="0" borderId="70" xfId="0" applyNumberFormat="1" applyFont="1" applyBorder="1" applyAlignment="1">
      <alignment horizontal="left" vertical="center"/>
    </xf>
    <xf numFmtId="176" fontId="5" fillId="0" borderId="104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6" fillId="0" borderId="110" xfId="0" applyFont="1" applyBorder="1" applyAlignment="1" quotePrefix="1">
      <alignment horizontal="center"/>
    </xf>
    <xf numFmtId="0" fontId="6" fillId="0" borderId="111" xfId="0" applyFont="1" applyBorder="1" applyAlignment="1" quotePrefix="1">
      <alignment horizontal="center"/>
    </xf>
    <xf numFmtId="0" fontId="6" fillId="0" borderId="20" xfId="0" applyFont="1" applyBorder="1" applyAlignment="1" quotePrefix="1">
      <alignment horizontal="center"/>
    </xf>
    <xf numFmtId="0" fontId="5" fillId="2" borderId="1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4" xfId="0" applyFont="1" applyFill="1" applyBorder="1" applyAlignment="1">
      <alignment horizontal="center" vertical="center" wrapText="1"/>
    </xf>
    <xf numFmtId="0" fontId="6" fillId="0" borderId="115" xfId="0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0" fontId="6" fillId="0" borderId="6" xfId="0" applyFont="1" applyBorder="1" applyAlignment="1" quotePrefix="1">
      <alignment horizontal="center"/>
    </xf>
    <xf numFmtId="177" fontId="6" fillId="0" borderId="116" xfId="0" applyNumberFormat="1" applyFont="1" applyBorder="1" applyAlignment="1">
      <alignment horizontal="right" vertical="center"/>
    </xf>
    <xf numFmtId="177" fontId="6" fillId="0" borderId="117" xfId="0" applyNumberFormat="1" applyFont="1" applyBorder="1" applyAlignment="1">
      <alignment horizontal="right" vertical="center"/>
    </xf>
    <xf numFmtId="177" fontId="8" fillId="0" borderId="116" xfId="20" applyNumberFormat="1" applyFont="1" applyBorder="1" applyAlignment="1">
      <alignment horizontal="right" vertical="center"/>
    </xf>
    <xf numFmtId="177" fontId="5" fillId="0" borderId="58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left" vertical="center"/>
    </xf>
    <xf numFmtId="176" fontId="5" fillId="0" borderId="9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11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6" fillId="0" borderId="107" xfId="0" applyFont="1" applyBorder="1" applyAlignment="1" quotePrefix="1">
      <alignment horizontal="center"/>
    </xf>
    <xf numFmtId="0" fontId="6" fillId="0" borderId="108" xfId="0" applyFont="1" applyBorder="1" applyAlignment="1" quotePrefix="1">
      <alignment horizontal="center"/>
    </xf>
    <xf numFmtId="0" fontId="6" fillId="0" borderId="109" xfId="0" applyFont="1" applyBorder="1" applyAlignment="1" quotePrefix="1">
      <alignment horizontal="center"/>
    </xf>
    <xf numFmtId="193" fontId="3" fillId="0" borderId="121" xfId="0" applyNumberFormat="1" applyFont="1" applyBorder="1" applyAlignment="1">
      <alignment horizontal="center"/>
    </xf>
    <xf numFmtId="193" fontId="3" fillId="0" borderId="82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67" xfId="0" applyFont="1" applyFill="1" applyBorder="1" applyAlignment="1">
      <alignment horizontal="left" vertical="center" wrapText="1"/>
    </xf>
    <xf numFmtId="193" fontId="3" fillId="0" borderId="71" xfId="0" applyNumberFormat="1" applyFont="1" applyBorder="1" applyAlignment="1">
      <alignment horizontal="center"/>
    </xf>
    <xf numFmtId="193" fontId="3" fillId="0" borderId="67" xfId="0" applyNumberFormat="1" applyFont="1" applyBorder="1" applyAlignment="1">
      <alignment horizontal="center"/>
    </xf>
    <xf numFmtId="177" fontId="3" fillId="0" borderId="44" xfId="0" applyNumberFormat="1" applyFont="1" applyBorder="1" applyAlignment="1">
      <alignment horizontal="right"/>
    </xf>
    <xf numFmtId="177" fontId="3" fillId="0" borderId="43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 horizontal="center"/>
    </xf>
    <xf numFmtId="176" fontId="12" fillId="0" borderId="67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" fontId="12" fillId="0" borderId="92" xfId="0" applyNumberFormat="1" applyFont="1" applyBorder="1" applyAlignment="1">
      <alignment horizontal="center"/>
    </xf>
    <xf numFmtId="4" fontId="12" fillId="0" borderId="93" xfId="0" applyNumberFormat="1" applyFont="1" applyBorder="1" applyAlignment="1">
      <alignment horizontal="center"/>
    </xf>
    <xf numFmtId="4" fontId="3" fillId="0" borderId="44" xfId="0" applyNumberFormat="1" applyFont="1" applyBorder="1" applyAlignment="1" quotePrefix="1">
      <alignment horizontal="right"/>
    </xf>
    <xf numFmtId="4" fontId="3" fillId="0" borderId="43" xfId="0" applyNumberFormat="1" applyFont="1" applyBorder="1" applyAlignment="1" quotePrefix="1">
      <alignment horizontal="right"/>
    </xf>
    <xf numFmtId="176" fontId="3" fillId="0" borderId="71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177" fontId="12" fillId="0" borderId="44" xfId="0" applyNumberFormat="1" applyFont="1" applyBorder="1" applyAlignment="1">
      <alignment horizontal="center"/>
    </xf>
    <xf numFmtId="177" fontId="12" fillId="0" borderId="43" xfId="0" applyNumberFormat="1" applyFont="1" applyBorder="1" applyAlignment="1">
      <alignment horizontal="center"/>
    </xf>
    <xf numFmtId="4" fontId="2" fillId="0" borderId="122" xfId="0" applyNumberFormat="1" applyFont="1" applyBorder="1" applyAlignment="1">
      <alignment horizontal="center"/>
    </xf>
    <xf numFmtId="4" fontId="2" fillId="0" borderId="104" xfId="0" applyNumberFormat="1" applyFont="1" applyBorder="1" applyAlignment="1">
      <alignment horizontal="center"/>
    </xf>
    <xf numFmtId="176" fontId="2" fillId="0" borderId="71" xfId="0" applyNumberFormat="1" applyFont="1" applyBorder="1" applyAlignment="1">
      <alignment horizontal="center"/>
    </xf>
    <xf numFmtId="176" fontId="2" fillId="0" borderId="67" xfId="0" applyNumberFormat="1" applyFont="1" applyBorder="1" applyAlignment="1">
      <alignment horizontal="center"/>
    </xf>
    <xf numFmtId="193" fontId="3" fillId="0" borderId="25" xfId="0" applyNumberFormat="1" applyFont="1" applyBorder="1" applyAlignment="1">
      <alignment horizontal="center"/>
    </xf>
    <xf numFmtId="193" fontId="3" fillId="0" borderId="123" xfId="0" applyNumberFormat="1" applyFont="1" applyBorder="1" applyAlignment="1">
      <alignment horizontal="center"/>
    </xf>
    <xf numFmtId="4" fontId="3" fillId="0" borderId="122" xfId="0" applyNumberFormat="1" applyFont="1" applyBorder="1" applyAlignment="1">
      <alignment horizontal="right"/>
    </xf>
    <xf numFmtId="4" fontId="3" fillId="0" borderId="104" xfId="0" applyNumberFormat="1" applyFont="1" applyBorder="1" applyAlignment="1">
      <alignment horizontal="right"/>
    </xf>
    <xf numFmtId="0" fontId="12" fillId="0" borderId="71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69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0" borderId="7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67" xfId="0" applyFont="1" applyFill="1" applyBorder="1" applyAlignment="1">
      <alignment horizontal="left" vertical="center" wrapText="1"/>
    </xf>
    <xf numFmtId="4" fontId="3" fillId="0" borderId="44" xfId="0" applyNumberFormat="1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16" fillId="2" borderId="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193" fontId="3" fillId="0" borderId="26" xfId="0" applyNumberFormat="1" applyFont="1" applyBorder="1" applyAlignment="1">
      <alignment horizontal="center"/>
    </xf>
    <xf numFmtId="193" fontId="3" fillId="0" borderId="69" xfId="0" applyNumberFormat="1" applyFont="1" applyBorder="1" applyAlignment="1">
      <alignment horizontal="center"/>
    </xf>
    <xf numFmtId="177" fontId="3" fillId="0" borderId="92" xfId="0" applyNumberFormat="1" applyFont="1" applyBorder="1" applyAlignment="1">
      <alignment horizontal="right"/>
    </xf>
    <xf numFmtId="177" fontId="3" fillId="0" borderId="93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6" fillId="2" borderId="67" xfId="0" applyFont="1" applyFill="1" applyBorder="1" applyAlignment="1">
      <alignment horizontal="left" vertical="center" wrapText="1"/>
    </xf>
    <xf numFmtId="193" fontId="3" fillId="0" borderId="71" xfId="0" applyNumberFormat="1" applyFont="1" applyBorder="1" applyAlignment="1">
      <alignment horizontal="right"/>
    </xf>
    <xf numFmtId="193" fontId="3" fillId="0" borderId="67" xfId="0" applyNumberFormat="1" applyFont="1" applyBorder="1" applyAlignment="1">
      <alignment horizontal="right"/>
    </xf>
    <xf numFmtId="0" fontId="3" fillId="2" borderId="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79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6" xfId="0" applyFont="1" applyFill="1" applyBorder="1" applyAlignment="1">
      <alignment horizontal="left" vertical="center" wrapText="1"/>
    </xf>
    <xf numFmtId="16" fontId="16" fillId="2" borderId="5" xfId="0" applyNumberFormat="1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25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6" fillId="2" borderId="29" xfId="0" applyFont="1" applyFill="1" applyBorder="1" applyAlignment="1">
      <alignment horizontal="center" vertical="center" wrapText="1"/>
    </xf>
    <xf numFmtId="0" fontId="26" fillId="2" borderId="10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120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118" xfId="0" applyFont="1" applyFill="1" applyBorder="1" applyAlignment="1">
      <alignment horizontal="center" vertical="center" wrapText="1"/>
    </xf>
    <xf numFmtId="0" fontId="24" fillId="0" borderId="0" xfId="0" applyFont="1" applyBorder="1" applyAlignment="1" quotePrefix="1">
      <alignment horizontal="center"/>
    </xf>
    <xf numFmtId="0" fontId="26" fillId="2" borderId="54" xfId="0" applyFont="1" applyFill="1" applyBorder="1" applyAlignment="1">
      <alignment horizontal="center" vertical="center" wrapText="1"/>
    </xf>
    <xf numFmtId="0" fontId="26" fillId="2" borderId="119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 vertical="center" wrapText="1"/>
    </xf>
    <xf numFmtId="0" fontId="27" fillId="0" borderId="54" xfId="0" applyFont="1" applyBorder="1" applyAlignment="1" quotePrefix="1">
      <alignment horizontal="center"/>
    </xf>
    <xf numFmtId="0" fontId="27" fillId="0" borderId="27" xfId="0" applyFont="1" applyBorder="1" applyAlignment="1" quotePrefix="1">
      <alignment horizontal="center"/>
    </xf>
    <xf numFmtId="0" fontId="27" fillId="0" borderId="27" xfId="0" applyFont="1" applyBorder="1" applyAlignment="1">
      <alignment/>
    </xf>
    <xf numFmtId="0" fontId="27" fillId="0" borderId="6" xfId="0" applyFont="1" applyBorder="1" applyAlignment="1" quotePrefix="1">
      <alignment horizontal="center"/>
    </xf>
    <xf numFmtId="0" fontId="27" fillId="0" borderId="28" xfId="0" applyFont="1" applyBorder="1" applyAlignment="1" quotePrefix="1">
      <alignment horizontal="center"/>
    </xf>
    <xf numFmtId="0" fontId="27" fillId="0" borderId="37" xfId="0" applyFont="1" applyBorder="1" applyAlignment="1" quotePrefix="1">
      <alignment horizontal="center"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3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43" xfId="0" applyFont="1" applyBorder="1" applyAlignment="1">
      <alignment horizontal="center"/>
    </xf>
    <xf numFmtId="0" fontId="27" fillId="0" borderId="56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32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" fontId="27" fillId="0" borderId="43" xfId="0" applyNumberFormat="1" applyFont="1" applyBorder="1" applyAlignment="1">
      <alignment/>
    </xf>
    <xf numFmtId="4" fontId="27" fillId="0" borderId="56" xfId="0" applyNumberFormat="1" applyFont="1" applyBorder="1" applyAlignment="1">
      <alignment/>
    </xf>
    <xf numFmtId="0" fontId="27" fillId="0" borderId="4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57" xfId="0" applyFont="1" applyBorder="1" applyAlignment="1">
      <alignment horizontal="center"/>
    </xf>
    <xf numFmtId="4" fontId="27" fillId="0" borderId="48" xfId="0" applyNumberFormat="1" applyFont="1" applyBorder="1" applyAlignment="1">
      <alignment/>
    </xf>
    <xf numFmtId="4" fontId="27" fillId="0" borderId="58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4" fontId="27" fillId="0" borderId="3" xfId="0" applyNumberFormat="1" applyFont="1" applyBorder="1" applyAlignment="1">
      <alignment/>
    </xf>
    <xf numFmtId="4" fontId="27" fillId="0" borderId="3" xfId="0" applyNumberFormat="1" applyFont="1" applyBorder="1" applyAlignment="1">
      <alignment horizontal="center"/>
    </xf>
    <xf numFmtId="177" fontId="27" fillId="0" borderId="57" xfId="0" applyNumberFormat="1" applyFont="1" applyBorder="1" applyAlignment="1">
      <alignment/>
    </xf>
    <xf numFmtId="0" fontId="27" fillId="0" borderId="57" xfId="0" applyFont="1" applyBorder="1" applyAlignment="1" quotePrefix="1">
      <alignment horizontal="center"/>
    </xf>
    <xf numFmtId="0" fontId="27" fillId="0" borderId="58" xfId="0" applyFont="1" applyBorder="1" applyAlignment="1">
      <alignment/>
    </xf>
    <xf numFmtId="0" fontId="27" fillId="0" borderId="124" xfId="0" applyFont="1" applyBorder="1" applyAlignment="1">
      <alignment/>
    </xf>
    <xf numFmtId="0" fontId="26" fillId="0" borderId="120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43" xfId="0" applyFont="1" applyBorder="1" applyAlignment="1">
      <alignment/>
    </xf>
    <xf numFmtId="0" fontId="27" fillId="0" borderId="3" xfId="0" applyFont="1" applyBorder="1" applyAlignment="1">
      <alignment/>
    </xf>
    <xf numFmtId="0" fontId="27" fillId="0" borderId="56" xfId="0" applyFont="1" applyBorder="1" applyAlignment="1">
      <alignment/>
    </xf>
    <xf numFmtId="0" fontId="26" fillId="0" borderId="60" xfId="0" applyFont="1" applyBorder="1" applyAlignment="1">
      <alignment horizontal="center" vertical="center" wrapText="1"/>
    </xf>
    <xf numFmtId="0" fontId="26" fillId="0" borderId="3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704</xdr:row>
      <xdr:rowOff>0</xdr:rowOff>
    </xdr:from>
    <xdr:to>
      <xdr:col>3</xdr:col>
      <xdr:colOff>190500</xdr:colOff>
      <xdr:row>706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342900" y="140979525"/>
          <a:ext cx="2400300" cy="571500"/>
          <a:chOff x="3158" y="752"/>
          <a:chExt cx="7258" cy="202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626</xdr:row>
      <xdr:rowOff>104775</xdr:rowOff>
    </xdr:from>
    <xdr:to>
      <xdr:col>3</xdr:col>
      <xdr:colOff>419100</xdr:colOff>
      <xdr:row>629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571500" y="125825250"/>
          <a:ext cx="2400300" cy="571500"/>
          <a:chOff x="3158" y="752"/>
          <a:chExt cx="7258" cy="202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590550</xdr:colOff>
      <xdr:row>548</xdr:row>
      <xdr:rowOff>114300</xdr:rowOff>
    </xdr:from>
    <xdr:to>
      <xdr:col>3</xdr:col>
      <xdr:colOff>438150</xdr:colOff>
      <xdr:row>551</xdr:row>
      <xdr:rowOff>123825</xdr:rowOff>
    </xdr:to>
    <xdr:grpSp>
      <xdr:nvGrpSpPr>
        <xdr:cNvPr id="7" name="Group 7"/>
        <xdr:cNvGrpSpPr>
          <a:grpSpLocks/>
        </xdr:cNvGrpSpPr>
      </xdr:nvGrpSpPr>
      <xdr:grpSpPr>
        <a:xfrm>
          <a:off x="590550" y="11019472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581025</xdr:colOff>
      <xdr:row>470</xdr:row>
      <xdr:rowOff>95250</xdr:rowOff>
    </xdr:from>
    <xdr:to>
      <xdr:col>3</xdr:col>
      <xdr:colOff>428625</xdr:colOff>
      <xdr:row>473</xdr:row>
      <xdr:rowOff>104775</xdr:rowOff>
    </xdr:to>
    <xdr:grpSp>
      <xdr:nvGrpSpPr>
        <xdr:cNvPr id="10" name="Group 10"/>
        <xdr:cNvGrpSpPr>
          <a:grpSpLocks/>
        </xdr:cNvGrpSpPr>
      </xdr:nvGrpSpPr>
      <xdr:grpSpPr>
        <a:xfrm>
          <a:off x="581025" y="9453562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392</xdr:row>
      <xdr:rowOff>133350</xdr:rowOff>
    </xdr:from>
    <xdr:to>
      <xdr:col>3</xdr:col>
      <xdr:colOff>457200</xdr:colOff>
      <xdr:row>395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609600" y="7893367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552450</xdr:colOff>
      <xdr:row>314</xdr:row>
      <xdr:rowOff>104775</xdr:rowOff>
    </xdr:from>
    <xdr:to>
      <xdr:col>3</xdr:col>
      <xdr:colOff>400050</xdr:colOff>
      <xdr:row>317</xdr:row>
      <xdr:rowOff>114300</xdr:rowOff>
    </xdr:to>
    <xdr:grpSp>
      <xdr:nvGrpSpPr>
        <xdr:cNvPr id="16" name="Group 16"/>
        <xdr:cNvGrpSpPr>
          <a:grpSpLocks/>
        </xdr:cNvGrpSpPr>
      </xdr:nvGrpSpPr>
      <xdr:grpSpPr>
        <a:xfrm>
          <a:off x="552450" y="6326505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523875</xdr:colOff>
      <xdr:row>236</xdr:row>
      <xdr:rowOff>76200</xdr:rowOff>
    </xdr:from>
    <xdr:to>
      <xdr:col>3</xdr:col>
      <xdr:colOff>371475</xdr:colOff>
      <xdr:row>239</xdr:row>
      <xdr:rowOff>85725</xdr:rowOff>
    </xdr:to>
    <xdr:grpSp>
      <xdr:nvGrpSpPr>
        <xdr:cNvPr id="19" name="Group 19"/>
        <xdr:cNvGrpSpPr>
          <a:grpSpLocks/>
        </xdr:cNvGrpSpPr>
      </xdr:nvGrpSpPr>
      <xdr:grpSpPr>
        <a:xfrm>
          <a:off x="523875" y="4759642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542925</xdr:colOff>
      <xdr:row>158</xdr:row>
      <xdr:rowOff>85725</xdr:rowOff>
    </xdr:from>
    <xdr:to>
      <xdr:col>3</xdr:col>
      <xdr:colOff>390525</xdr:colOff>
      <xdr:row>161</xdr:row>
      <xdr:rowOff>95250</xdr:rowOff>
    </xdr:to>
    <xdr:grpSp>
      <xdr:nvGrpSpPr>
        <xdr:cNvPr id="22" name="Group 22"/>
        <xdr:cNvGrpSpPr>
          <a:grpSpLocks/>
        </xdr:cNvGrpSpPr>
      </xdr:nvGrpSpPr>
      <xdr:grpSpPr>
        <a:xfrm>
          <a:off x="542925" y="3196590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80</xdr:row>
      <xdr:rowOff>85725</xdr:rowOff>
    </xdr:from>
    <xdr:to>
      <xdr:col>3</xdr:col>
      <xdr:colOff>381000</xdr:colOff>
      <xdr:row>83</xdr:row>
      <xdr:rowOff>95250</xdr:rowOff>
    </xdr:to>
    <xdr:grpSp>
      <xdr:nvGrpSpPr>
        <xdr:cNvPr id="25" name="Group 25"/>
        <xdr:cNvGrpSpPr>
          <a:grpSpLocks/>
        </xdr:cNvGrpSpPr>
      </xdr:nvGrpSpPr>
      <xdr:grpSpPr>
        <a:xfrm>
          <a:off x="533400" y="1632585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6" name="AutoShape 26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523875</xdr:colOff>
      <xdr:row>2</xdr:row>
      <xdr:rowOff>85725</xdr:rowOff>
    </xdr:from>
    <xdr:to>
      <xdr:col>3</xdr:col>
      <xdr:colOff>371475</xdr:colOff>
      <xdr:row>5</xdr:row>
      <xdr:rowOff>95250</xdr:rowOff>
    </xdr:to>
    <xdr:grpSp>
      <xdr:nvGrpSpPr>
        <xdr:cNvPr id="28" name="Group 28"/>
        <xdr:cNvGrpSpPr>
          <a:grpSpLocks/>
        </xdr:cNvGrpSpPr>
      </xdr:nvGrpSpPr>
      <xdr:grpSpPr>
        <a:xfrm>
          <a:off x="523875" y="49530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95250</xdr:rowOff>
    </xdr:from>
    <xdr:to>
      <xdr:col>3</xdr:col>
      <xdr:colOff>400050</xdr:colOff>
      <xdr:row>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552450" y="50482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552450</xdr:colOff>
      <xdr:row>80</xdr:row>
      <xdr:rowOff>85725</xdr:rowOff>
    </xdr:from>
    <xdr:to>
      <xdr:col>3</xdr:col>
      <xdr:colOff>400050</xdr:colOff>
      <xdr:row>83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552450" y="1612582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485775</xdr:colOff>
      <xdr:row>158</xdr:row>
      <xdr:rowOff>104775</xdr:rowOff>
    </xdr:from>
    <xdr:to>
      <xdr:col>3</xdr:col>
      <xdr:colOff>333375</xdr:colOff>
      <xdr:row>161</xdr:row>
      <xdr:rowOff>114300</xdr:rowOff>
    </xdr:to>
    <xdr:grpSp>
      <xdr:nvGrpSpPr>
        <xdr:cNvPr id="7" name="Group 7"/>
        <xdr:cNvGrpSpPr>
          <a:grpSpLocks/>
        </xdr:cNvGrpSpPr>
      </xdr:nvGrpSpPr>
      <xdr:grpSpPr>
        <a:xfrm>
          <a:off x="485775" y="3178492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504825</xdr:colOff>
      <xdr:row>236</xdr:row>
      <xdr:rowOff>95250</xdr:rowOff>
    </xdr:from>
    <xdr:to>
      <xdr:col>3</xdr:col>
      <xdr:colOff>352425</xdr:colOff>
      <xdr:row>239</xdr:row>
      <xdr:rowOff>104775</xdr:rowOff>
    </xdr:to>
    <xdr:grpSp>
      <xdr:nvGrpSpPr>
        <xdr:cNvPr id="10" name="Group 10"/>
        <xdr:cNvGrpSpPr>
          <a:grpSpLocks/>
        </xdr:cNvGrpSpPr>
      </xdr:nvGrpSpPr>
      <xdr:grpSpPr>
        <a:xfrm>
          <a:off x="504825" y="4742497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315</xdr:row>
      <xdr:rowOff>76200</xdr:rowOff>
    </xdr:from>
    <xdr:to>
      <xdr:col>3</xdr:col>
      <xdr:colOff>323850</xdr:colOff>
      <xdr:row>318</xdr:row>
      <xdr:rowOff>85725</xdr:rowOff>
    </xdr:to>
    <xdr:grpSp>
      <xdr:nvGrpSpPr>
        <xdr:cNvPr id="13" name="Group 13"/>
        <xdr:cNvGrpSpPr>
          <a:grpSpLocks/>
        </xdr:cNvGrpSpPr>
      </xdr:nvGrpSpPr>
      <xdr:grpSpPr>
        <a:xfrm>
          <a:off x="476250" y="6328410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495300</xdr:colOff>
      <xdr:row>393</xdr:row>
      <xdr:rowOff>47625</xdr:rowOff>
    </xdr:from>
    <xdr:to>
      <xdr:col>3</xdr:col>
      <xdr:colOff>342900</xdr:colOff>
      <xdr:row>396</xdr:row>
      <xdr:rowOff>57150</xdr:rowOff>
    </xdr:to>
    <xdr:grpSp>
      <xdr:nvGrpSpPr>
        <xdr:cNvPr id="16" name="Group 16"/>
        <xdr:cNvGrpSpPr>
          <a:grpSpLocks/>
        </xdr:cNvGrpSpPr>
      </xdr:nvGrpSpPr>
      <xdr:grpSpPr>
        <a:xfrm>
          <a:off x="495300" y="7889557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17" name="AutoShape 17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542925</xdr:colOff>
      <xdr:row>471</xdr:row>
      <xdr:rowOff>76200</xdr:rowOff>
    </xdr:from>
    <xdr:to>
      <xdr:col>3</xdr:col>
      <xdr:colOff>390525</xdr:colOff>
      <xdr:row>474</xdr:row>
      <xdr:rowOff>85725</xdr:rowOff>
    </xdr:to>
    <xdr:grpSp>
      <xdr:nvGrpSpPr>
        <xdr:cNvPr id="19" name="Group 19"/>
        <xdr:cNvGrpSpPr>
          <a:grpSpLocks/>
        </xdr:cNvGrpSpPr>
      </xdr:nvGrpSpPr>
      <xdr:grpSpPr>
        <a:xfrm>
          <a:off x="542925" y="9456420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0" name="AutoShape 20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542925</xdr:colOff>
      <xdr:row>549</xdr:row>
      <xdr:rowOff>95250</xdr:rowOff>
    </xdr:from>
    <xdr:to>
      <xdr:col>3</xdr:col>
      <xdr:colOff>390525</xdr:colOff>
      <xdr:row>552</xdr:row>
      <xdr:rowOff>104775</xdr:rowOff>
    </xdr:to>
    <xdr:grpSp>
      <xdr:nvGrpSpPr>
        <xdr:cNvPr id="22" name="Group 22"/>
        <xdr:cNvGrpSpPr>
          <a:grpSpLocks/>
        </xdr:cNvGrpSpPr>
      </xdr:nvGrpSpPr>
      <xdr:grpSpPr>
        <a:xfrm>
          <a:off x="542925" y="11022330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3" name="AutoShape 23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619125</xdr:colOff>
      <xdr:row>627</xdr:row>
      <xdr:rowOff>76200</xdr:rowOff>
    </xdr:from>
    <xdr:to>
      <xdr:col>3</xdr:col>
      <xdr:colOff>466725</xdr:colOff>
      <xdr:row>630</xdr:row>
      <xdr:rowOff>85725</xdr:rowOff>
    </xdr:to>
    <xdr:grpSp>
      <xdr:nvGrpSpPr>
        <xdr:cNvPr id="25" name="Group 25"/>
        <xdr:cNvGrpSpPr>
          <a:grpSpLocks/>
        </xdr:cNvGrpSpPr>
      </xdr:nvGrpSpPr>
      <xdr:grpSpPr>
        <a:xfrm>
          <a:off x="619125" y="12584430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6" name="AutoShape 26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571500</xdr:colOff>
      <xdr:row>705</xdr:row>
      <xdr:rowOff>85725</xdr:rowOff>
    </xdr:from>
    <xdr:to>
      <xdr:col>3</xdr:col>
      <xdr:colOff>419100</xdr:colOff>
      <xdr:row>708</xdr:row>
      <xdr:rowOff>95250</xdr:rowOff>
    </xdr:to>
    <xdr:grpSp>
      <xdr:nvGrpSpPr>
        <xdr:cNvPr id="28" name="Group 28"/>
        <xdr:cNvGrpSpPr>
          <a:grpSpLocks/>
        </xdr:cNvGrpSpPr>
      </xdr:nvGrpSpPr>
      <xdr:grpSpPr>
        <a:xfrm>
          <a:off x="571500" y="141150975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29" name="AutoShape 29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552450</xdr:colOff>
      <xdr:row>783</xdr:row>
      <xdr:rowOff>114300</xdr:rowOff>
    </xdr:from>
    <xdr:to>
      <xdr:col>3</xdr:col>
      <xdr:colOff>400050</xdr:colOff>
      <xdr:row>786</xdr:row>
      <xdr:rowOff>123825</xdr:rowOff>
    </xdr:to>
    <xdr:grpSp>
      <xdr:nvGrpSpPr>
        <xdr:cNvPr id="31" name="Group 31"/>
        <xdr:cNvGrpSpPr>
          <a:grpSpLocks/>
        </xdr:cNvGrpSpPr>
      </xdr:nvGrpSpPr>
      <xdr:grpSpPr>
        <a:xfrm>
          <a:off x="552450" y="156514800"/>
          <a:ext cx="2400300" cy="609600"/>
          <a:chOff x="3158" y="752"/>
          <a:chExt cx="7258" cy="2020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3158" y="752"/>
            <a:ext cx="1981" cy="2020"/>
          </a:xfrm>
          <a:prstGeom prst="plus">
            <a:avLst>
              <a:gd name="adj" fmla="val -15541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=@SUM(H27:H29)" TargetMode="External" /><Relationship Id="rId2" Type="http://schemas.openxmlformats.org/officeDocument/2006/relationships/hyperlink" Target="mailto:=@SUM(H27:H29)" TargetMode="External" /><Relationship Id="rId3" Type="http://schemas.openxmlformats.org/officeDocument/2006/relationships/hyperlink" Target="mailto:=@SUM(H27:H29)" TargetMode="External" /><Relationship Id="rId4" Type="http://schemas.openxmlformats.org/officeDocument/2006/relationships/hyperlink" Target="mailto:=@SUM(H27:H29)" TargetMode="External" /><Relationship Id="rId5" Type="http://schemas.openxmlformats.org/officeDocument/2006/relationships/hyperlink" Target="mailto:=@SUM(H27:H29)" TargetMode="External" /><Relationship Id="rId6" Type="http://schemas.openxmlformats.org/officeDocument/2006/relationships/hyperlink" Target="mailto:=@SUM(H27:H29)" TargetMode="External" /><Relationship Id="rId7" Type="http://schemas.openxmlformats.org/officeDocument/2006/relationships/hyperlink" Target="mailto:=@SUM(H27:H29)" TargetMode="External" /><Relationship Id="rId8" Type="http://schemas.openxmlformats.org/officeDocument/2006/relationships/hyperlink" Target="mailto:=@SUM(H27:H29)" TargetMode="External" /><Relationship Id="rId9" Type="http://schemas.openxmlformats.org/officeDocument/2006/relationships/hyperlink" Target="mailto:=@SUM(H27:H29)" TargetMode="External" /><Relationship Id="rId10" Type="http://schemas.openxmlformats.org/officeDocument/2006/relationships/hyperlink" Target="mailto:=@SUM(H27:H29)" TargetMode="External" /><Relationship Id="rId11" Type="http://schemas.openxmlformats.org/officeDocument/2006/relationships/hyperlink" Target="mailto:=@SUM(H27:H29)" TargetMode="External" /><Relationship Id="rId12" Type="http://schemas.openxmlformats.org/officeDocument/2006/relationships/hyperlink" Target="mailto:=@SUM(H27:H29)" TargetMode="External" /><Relationship Id="rId13" Type="http://schemas.openxmlformats.org/officeDocument/2006/relationships/hyperlink" Target="mailto:=@SUM(H27:H29)" TargetMode="External" /><Relationship Id="rId14" Type="http://schemas.openxmlformats.org/officeDocument/2006/relationships/hyperlink" Target="mailto:=@SUM(H27:H29)" TargetMode="External" /><Relationship Id="rId15" Type="http://schemas.openxmlformats.org/officeDocument/2006/relationships/hyperlink" Target="mailto:=@SUM(H27:H29)" TargetMode="External" /><Relationship Id="rId16" Type="http://schemas.openxmlformats.org/officeDocument/2006/relationships/hyperlink" Target="mailto:=@SUM(H27:H29)" TargetMode="External" /><Relationship Id="rId17" Type="http://schemas.openxmlformats.org/officeDocument/2006/relationships/hyperlink" Target="mailto:=@SUM(H27:H29)" TargetMode="External" /><Relationship Id="rId18" Type="http://schemas.openxmlformats.org/officeDocument/2006/relationships/hyperlink" Target="mailto:=@SUM(H27:H29)" TargetMode="External" /><Relationship Id="rId19" Type="http://schemas.openxmlformats.org/officeDocument/2006/relationships/hyperlink" Target="mailto:=@SUM(H27:H29)" TargetMode="External" /><Relationship Id="rId20" Type="http://schemas.openxmlformats.org/officeDocument/2006/relationships/hyperlink" Target="mailto:=@SUM(H27:H29)" TargetMode="External" /><Relationship Id="rId21" Type="http://schemas.openxmlformats.org/officeDocument/2006/relationships/hyperlink" Target="mailto:=@SUM(H27:H29)" TargetMode="External" /><Relationship Id="rId22" Type="http://schemas.openxmlformats.org/officeDocument/2006/relationships/hyperlink" Target="mailto:=@SUM(H27:H29)" TargetMode="External" /><Relationship Id="rId23" Type="http://schemas.openxmlformats.org/officeDocument/2006/relationships/hyperlink" Target="mailto:=@SUM(H27:H29)" TargetMode="External" /><Relationship Id="rId24" Type="http://schemas.openxmlformats.org/officeDocument/2006/relationships/hyperlink" Target="mailto:=@SUM(H27:H29)" TargetMode="External" /><Relationship Id="rId25" Type="http://schemas.openxmlformats.org/officeDocument/2006/relationships/hyperlink" Target="mailto:=@SUM(H27:H29)" TargetMode="External" /><Relationship Id="rId26" Type="http://schemas.openxmlformats.org/officeDocument/2006/relationships/hyperlink" Target="mailto:=@SUM(H27:H29)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=@SUM(H27:H29)" TargetMode="External" /><Relationship Id="rId2" Type="http://schemas.openxmlformats.org/officeDocument/2006/relationships/hyperlink" Target="mailto:=@SUM(H27:H29)" TargetMode="External" /><Relationship Id="rId3" Type="http://schemas.openxmlformats.org/officeDocument/2006/relationships/hyperlink" Target="mailto:=@SUM(H27:H29)" TargetMode="External" /><Relationship Id="rId4" Type="http://schemas.openxmlformats.org/officeDocument/2006/relationships/hyperlink" Target="mailto:=@SUM(H27:H29)" TargetMode="External" /><Relationship Id="rId5" Type="http://schemas.openxmlformats.org/officeDocument/2006/relationships/hyperlink" Target="mailto:=@SUM(H27:H29)" TargetMode="External" /><Relationship Id="rId6" Type="http://schemas.openxmlformats.org/officeDocument/2006/relationships/hyperlink" Target="mailto:=@SUM(H27:H29)" TargetMode="External" /><Relationship Id="rId7" Type="http://schemas.openxmlformats.org/officeDocument/2006/relationships/hyperlink" Target="mailto:=@SUM(H27:H29)" TargetMode="External" /><Relationship Id="rId8" Type="http://schemas.openxmlformats.org/officeDocument/2006/relationships/hyperlink" Target="mailto:=@SUM(H27:H29)" TargetMode="External" /><Relationship Id="rId9" Type="http://schemas.openxmlformats.org/officeDocument/2006/relationships/hyperlink" Target="mailto:=@SUM(H27:H29)" TargetMode="External" /><Relationship Id="rId10" Type="http://schemas.openxmlformats.org/officeDocument/2006/relationships/hyperlink" Target="mailto:=@SUM(H27:H29)" TargetMode="External" /><Relationship Id="rId11" Type="http://schemas.openxmlformats.org/officeDocument/2006/relationships/hyperlink" Target="mailto:=@SUM(H27:H29)" TargetMode="External" /><Relationship Id="rId12" Type="http://schemas.openxmlformats.org/officeDocument/2006/relationships/hyperlink" Target="mailto:=@SUM(H27:H29)" TargetMode="External" /><Relationship Id="rId13" Type="http://schemas.openxmlformats.org/officeDocument/2006/relationships/hyperlink" Target="mailto:=@SUM(H27:H29)" TargetMode="External" /><Relationship Id="rId14" Type="http://schemas.openxmlformats.org/officeDocument/2006/relationships/hyperlink" Target="mailto:=@SUM(H27:H29)" TargetMode="External" /><Relationship Id="rId15" Type="http://schemas.openxmlformats.org/officeDocument/2006/relationships/hyperlink" Target="mailto:=@SUM(H27:H29)" TargetMode="External" /><Relationship Id="rId16" Type="http://schemas.openxmlformats.org/officeDocument/2006/relationships/hyperlink" Target="mailto:=@SUM(H27:H29)" TargetMode="External" /><Relationship Id="rId17" Type="http://schemas.openxmlformats.org/officeDocument/2006/relationships/hyperlink" Target="mailto:=@SUM(H27:H29)" TargetMode="External" /><Relationship Id="rId18" Type="http://schemas.openxmlformats.org/officeDocument/2006/relationships/hyperlink" Target="mailto:=@SUM(H27:H29)" TargetMode="External" /><Relationship Id="rId19" Type="http://schemas.openxmlformats.org/officeDocument/2006/relationships/hyperlink" Target="mailto:=@SUM(H27:H29)" TargetMode="External" /><Relationship Id="rId20" Type="http://schemas.openxmlformats.org/officeDocument/2006/relationships/hyperlink" Target="mailto:=@SUM(H27:H29)" TargetMode="External" /><Relationship Id="rId21" Type="http://schemas.openxmlformats.org/officeDocument/2006/relationships/hyperlink" Target="mailto:=@SUM(H27:H29)" TargetMode="External" /><Relationship Id="rId22" Type="http://schemas.openxmlformats.org/officeDocument/2006/relationships/hyperlink" Target="mailto:=@SUM(H27:H29)" TargetMode="External" /><Relationship Id="rId23" Type="http://schemas.openxmlformats.org/officeDocument/2006/relationships/hyperlink" Target="mailto:=@SUM(H27:H29)" TargetMode="External" /><Relationship Id="rId24" Type="http://schemas.openxmlformats.org/officeDocument/2006/relationships/hyperlink" Target="mailto:=@SUM(H27:H29)" TargetMode="External" /><Relationship Id="rId25" Type="http://schemas.openxmlformats.org/officeDocument/2006/relationships/hyperlink" Target="mailto:=@SUM(H27:H29)" TargetMode="External" /><Relationship Id="rId26" Type="http://schemas.openxmlformats.org/officeDocument/2006/relationships/hyperlink" Target="mailto:=@SUM(H27:H29)" TargetMode="External" /><Relationship Id="rId27" Type="http://schemas.openxmlformats.org/officeDocument/2006/relationships/hyperlink" Target="mailto:=@SUM(H27:H29)" TargetMode="External" /><Relationship Id="rId28" Type="http://schemas.openxmlformats.org/officeDocument/2006/relationships/hyperlink" Target="mailto:=@SUM(H27:H29)" TargetMode="External" /><Relationship Id="rId29" Type="http://schemas.openxmlformats.org/officeDocument/2006/relationships/hyperlink" Target="mailto:=@SUM(H27:H29)" TargetMode="External" /><Relationship Id="rId30" Type="http://schemas.openxmlformats.org/officeDocument/2006/relationships/hyperlink" Target="mailto:=@SUM(H27:H29)" TargetMode="External" /><Relationship Id="rId31" Type="http://schemas.openxmlformats.org/officeDocument/2006/relationships/hyperlink" Target="mailto:=@SUM(H27:H29)" TargetMode="External" /><Relationship Id="rId32" Type="http://schemas.openxmlformats.org/officeDocument/2006/relationships/hyperlink" Target="mailto:=@SUM(H27:H29)" TargetMode="External" /><Relationship Id="rId33" Type="http://schemas.openxmlformats.org/officeDocument/2006/relationships/hyperlink" Target="mailto:=@SUM(H27:H29)" TargetMode="External" /><Relationship Id="rId34" Type="http://schemas.openxmlformats.org/officeDocument/2006/relationships/drawing" Target="../drawings/drawing2.xml" /><Relationship Id="rId3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413"/>
  <sheetViews>
    <sheetView workbookViewId="0" topLeftCell="A37">
      <selection activeCell="F81" sqref="F81"/>
    </sheetView>
  </sheetViews>
  <sheetFormatPr defaultColWidth="9.140625" defaultRowHeight="12.75"/>
  <cols>
    <col min="1" max="1" width="10.7109375" style="3" customWidth="1"/>
    <col min="2" max="2" width="12.7109375" style="3" customWidth="1"/>
    <col min="3" max="3" width="6.7109375" style="3" customWidth="1"/>
    <col min="4" max="4" width="20.7109375" style="3" customWidth="1"/>
    <col min="5" max="5" width="6.7109375" style="3" customWidth="1"/>
    <col min="6" max="8" width="16.7109375" style="3" customWidth="1"/>
    <col min="9" max="9" width="18.7109375" style="3" customWidth="1"/>
    <col min="10" max="10" width="3.7109375" style="3" customWidth="1"/>
    <col min="11" max="11" width="12.7109375" style="3" customWidth="1"/>
    <col min="12" max="16384" width="9.140625" style="3" customWidth="1"/>
  </cols>
  <sheetData>
    <row r="1" spans="1:9" ht="22.5">
      <c r="A1" s="98" t="s">
        <v>78</v>
      </c>
      <c r="B1" s="2"/>
      <c r="C1" s="2"/>
      <c r="D1" s="2"/>
      <c r="E1" s="2"/>
      <c r="F1" s="2"/>
      <c r="G1" s="2"/>
      <c r="H1" s="2"/>
      <c r="I1" s="2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5.75">
      <c r="A3" s="4"/>
      <c r="B3" s="4"/>
      <c r="C3" s="1"/>
      <c r="D3" s="4"/>
      <c r="E3" s="4"/>
      <c r="F3" s="4"/>
      <c r="G3" s="4"/>
      <c r="H3" s="1"/>
      <c r="I3" s="1"/>
      <c r="J3" s="2"/>
      <c r="K3" s="2"/>
    </row>
    <row r="4" spans="1:11" ht="15.75">
      <c r="A4" s="4"/>
      <c r="B4" s="4"/>
      <c r="C4" s="1"/>
      <c r="D4" s="4"/>
      <c r="E4" s="4"/>
      <c r="F4" s="4"/>
      <c r="G4" s="4"/>
      <c r="H4" s="1"/>
      <c r="I4" s="1"/>
      <c r="J4" s="1"/>
      <c r="K4" s="1"/>
    </row>
    <row r="5" spans="1:11" ht="15.75">
      <c r="A5" s="4"/>
      <c r="B5" s="4"/>
      <c r="C5" s="1"/>
      <c r="D5" s="4"/>
      <c r="E5" s="4"/>
      <c r="F5" s="4"/>
      <c r="G5" s="4"/>
      <c r="H5" s="1"/>
      <c r="I5" s="1"/>
      <c r="J5" s="1"/>
      <c r="K5" s="1"/>
    </row>
    <row r="6" spans="1:11" ht="15.75">
      <c r="A6" s="4"/>
      <c r="B6" s="4"/>
      <c r="C6" s="1"/>
      <c r="D6" s="4"/>
      <c r="E6" s="4"/>
      <c r="F6" s="4"/>
      <c r="G6" s="4"/>
      <c r="H6" s="1"/>
      <c r="I6" s="1"/>
      <c r="J6" s="1"/>
      <c r="K6" s="1"/>
    </row>
    <row r="7" spans="1:11" ht="15.75">
      <c r="A7" s="4"/>
      <c r="B7" s="4"/>
      <c r="C7" s="1"/>
      <c r="D7" s="4"/>
      <c r="E7" s="4"/>
      <c r="F7" s="4"/>
      <c r="G7" s="4"/>
      <c r="H7" s="1"/>
      <c r="I7" s="1"/>
      <c r="J7" s="1"/>
      <c r="K7" s="1"/>
    </row>
    <row r="8" spans="1:11" ht="15.75">
      <c r="A8" s="4"/>
      <c r="B8" s="4"/>
      <c r="C8" s="1"/>
      <c r="D8" s="4"/>
      <c r="E8" s="4"/>
      <c r="F8" s="4"/>
      <c r="G8" s="4"/>
      <c r="H8" s="1"/>
      <c r="I8" s="1"/>
      <c r="J8" s="1"/>
      <c r="K8" s="1"/>
    </row>
    <row r="9" spans="1:11" ht="16.5" thickBot="1">
      <c r="A9" s="5"/>
      <c r="B9" s="5"/>
      <c r="C9" s="5"/>
      <c r="D9" s="5"/>
      <c r="E9" s="5"/>
      <c r="F9" s="5"/>
      <c r="G9" s="5"/>
      <c r="H9" s="5"/>
      <c r="I9" s="5"/>
      <c r="J9" s="1"/>
      <c r="K9" s="1"/>
    </row>
    <row r="10" spans="1:11" ht="15.75">
      <c r="A10" s="41"/>
      <c r="B10" s="380" t="s">
        <v>43</v>
      </c>
      <c r="C10" s="381"/>
      <c r="D10" s="381"/>
      <c r="E10" s="382"/>
      <c r="F10" s="42" t="s">
        <v>45</v>
      </c>
      <c r="G10" s="374" t="s">
        <v>182</v>
      </c>
      <c r="H10" s="374" t="s">
        <v>183</v>
      </c>
      <c r="I10" s="43" t="s">
        <v>38</v>
      </c>
      <c r="J10" s="1"/>
      <c r="K10" s="1"/>
    </row>
    <row r="11" spans="1:11" ht="15.75">
      <c r="A11" s="44" t="s">
        <v>79</v>
      </c>
      <c r="B11" s="383"/>
      <c r="C11" s="384"/>
      <c r="D11" s="384"/>
      <c r="E11" s="385"/>
      <c r="F11" s="45" t="s">
        <v>44</v>
      </c>
      <c r="G11" s="375"/>
      <c r="H11" s="375"/>
      <c r="I11" s="46" t="s">
        <v>82</v>
      </c>
      <c r="J11" s="5"/>
      <c r="K11" s="5"/>
    </row>
    <row r="12" spans="1:11" ht="15" customHeight="1" thickBot="1">
      <c r="A12" s="47"/>
      <c r="B12" s="386"/>
      <c r="C12" s="387"/>
      <c r="D12" s="387"/>
      <c r="E12" s="388"/>
      <c r="F12" s="48" t="s">
        <v>39</v>
      </c>
      <c r="G12" s="376"/>
      <c r="H12" s="376"/>
      <c r="I12" s="49" t="s">
        <v>39</v>
      </c>
      <c r="J12" s="6"/>
      <c r="K12" s="5"/>
    </row>
    <row r="13" spans="1:11" ht="15.75">
      <c r="A13" s="50" t="s">
        <v>32</v>
      </c>
      <c r="B13" s="377" t="s">
        <v>33</v>
      </c>
      <c r="C13" s="378"/>
      <c r="D13" s="378"/>
      <c r="E13" s="379"/>
      <c r="F13" s="52" t="s">
        <v>34</v>
      </c>
      <c r="G13" s="51" t="s">
        <v>35</v>
      </c>
      <c r="H13" s="51" t="s">
        <v>36</v>
      </c>
      <c r="I13" s="53" t="s">
        <v>37</v>
      </c>
      <c r="J13" s="5"/>
      <c r="K13" s="5"/>
    </row>
    <row r="14" spans="1:11" ht="15.75">
      <c r="A14" s="132"/>
      <c r="B14" s="133"/>
      <c r="C14" s="133"/>
      <c r="D14" s="133"/>
      <c r="E14" s="133"/>
      <c r="F14" s="136"/>
      <c r="G14" s="134"/>
      <c r="H14" s="134"/>
      <c r="I14" s="135"/>
      <c r="J14" s="5"/>
      <c r="K14" s="5"/>
    </row>
    <row r="15" spans="1:11" ht="15.75">
      <c r="A15" s="58" t="s">
        <v>131</v>
      </c>
      <c r="B15" s="119" t="s">
        <v>571</v>
      </c>
      <c r="C15" s="55"/>
      <c r="D15" s="55"/>
      <c r="E15" s="55"/>
      <c r="F15" s="56"/>
      <c r="G15" s="56"/>
      <c r="H15" s="56"/>
      <c r="I15" s="57"/>
      <c r="J15" s="5"/>
      <c r="K15" s="5"/>
    </row>
    <row r="16" spans="1:11" ht="15.75">
      <c r="A16" s="58"/>
      <c r="B16" s="59">
        <v>0.025</v>
      </c>
      <c r="C16" s="60" t="s">
        <v>570</v>
      </c>
      <c r="D16" s="55" t="s">
        <v>3</v>
      </c>
      <c r="E16" s="55"/>
      <c r="F16" s="61">
        <f>BHNMS!F9</f>
        <v>45000</v>
      </c>
      <c r="G16" s="61">
        <f>F16*B16</f>
        <v>1125</v>
      </c>
      <c r="H16" s="62" t="s">
        <v>76</v>
      </c>
      <c r="I16" s="63">
        <f>+B16*F16</f>
        <v>1125</v>
      </c>
      <c r="J16" s="5"/>
      <c r="K16" s="5"/>
    </row>
    <row r="17" spans="1:11" ht="15.75">
      <c r="A17" s="58"/>
      <c r="B17" s="59">
        <v>0.001</v>
      </c>
      <c r="C17" s="60" t="s">
        <v>570</v>
      </c>
      <c r="D17" s="55" t="s">
        <v>4</v>
      </c>
      <c r="E17" s="55"/>
      <c r="F17" s="61">
        <f>BHNMS!F10</f>
        <v>47500</v>
      </c>
      <c r="G17" s="61">
        <f>F17*B17</f>
        <v>47.5</v>
      </c>
      <c r="H17" s="62" t="s">
        <v>76</v>
      </c>
      <c r="I17" s="63">
        <f>+B17*F17</f>
        <v>47.5</v>
      </c>
      <c r="J17" s="5"/>
      <c r="K17" s="5"/>
    </row>
    <row r="18" spans="1:11" ht="15.75">
      <c r="A18" s="58"/>
      <c r="B18" s="59"/>
      <c r="C18" s="60"/>
      <c r="D18" s="55"/>
      <c r="E18" s="55"/>
      <c r="F18" s="120" t="s">
        <v>17</v>
      </c>
      <c r="G18" s="121">
        <f>SUM(G16:G17)</f>
        <v>1172.5</v>
      </c>
      <c r="H18" s="121">
        <f>SUM(H16:H17)</f>
        <v>0</v>
      </c>
      <c r="I18" s="65">
        <f>SUM(I16:I17)</f>
        <v>1172.5</v>
      </c>
      <c r="J18" s="5"/>
      <c r="K18" s="5"/>
    </row>
    <row r="19" spans="1:11" ht="15.75">
      <c r="A19" s="58" t="s">
        <v>131</v>
      </c>
      <c r="B19" s="119" t="s">
        <v>572</v>
      </c>
      <c r="C19" s="55"/>
      <c r="D19" s="55"/>
      <c r="E19" s="55"/>
      <c r="F19" s="56"/>
      <c r="G19" s="56"/>
      <c r="H19" s="56"/>
      <c r="I19" s="57"/>
      <c r="J19" s="5"/>
      <c r="K19" s="5"/>
    </row>
    <row r="20" spans="1:11" ht="15.75">
      <c r="A20" s="58"/>
      <c r="B20" s="59">
        <v>0.004</v>
      </c>
      <c r="C20" s="60" t="s">
        <v>570</v>
      </c>
      <c r="D20" s="55" t="s">
        <v>3</v>
      </c>
      <c r="E20" s="55"/>
      <c r="F20" s="61">
        <f>BHNMS!F9</f>
        <v>45000</v>
      </c>
      <c r="G20" s="61">
        <f>F20*B20</f>
        <v>180</v>
      </c>
      <c r="H20" s="64" t="s">
        <v>76</v>
      </c>
      <c r="I20" s="63">
        <f>+B20*F20</f>
        <v>180</v>
      </c>
      <c r="J20" s="5"/>
      <c r="K20" s="5"/>
    </row>
    <row r="21" spans="1:11" ht="15.75">
      <c r="A21" s="58"/>
      <c r="B21" s="59">
        <v>0.02</v>
      </c>
      <c r="C21" s="60" t="s">
        <v>570</v>
      </c>
      <c r="D21" s="55" t="s">
        <v>18</v>
      </c>
      <c r="E21" s="55"/>
      <c r="F21" s="61">
        <f>BHNMS!F11</f>
        <v>52500</v>
      </c>
      <c r="G21" s="61">
        <f>F21*B21</f>
        <v>1050</v>
      </c>
      <c r="H21" s="64" t="s">
        <v>76</v>
      </c>
      <c r="I21" s="63">
        <f>+B21*F21</f>
        <v>1050</v>
      </c>
      <c r="J21" s="5"/>
      <c r="K21" s="5"/>
    </row>
    <row r="22" spans="1:11" ht="15.75">
      <c r="A22" s="58"/>
      <c r="B22" s="59">
        <v>0.02</v>
      </c>
      <c r="C22" s="60" t="s">
        <v>570</v>
      </c>
      <c r="D22" s="55" t="s">
        <v>4</v>
      </c>
      <c r="E22" s="55"/>
      <c r="F22" s="61">
        <f>BHNMS!F10</f>
        <v>47500</v>
      </c>
      <c r="G22" s="61">
        <f>F22*B22</f>
        <v>950</v>
      </c>
      <c r="H22" s="64" t="s">
        <v>76</v>
      </c>
      <c r="I22" s="63">
        <f>+B22*F22</f>
        <v>950</v>
      </c>
      <c r="J22" s="5"/>
      <c r="K22" s="5"/>
    </row>
    <row r="23" spans="1:11" ht="15.75">
      <c r="A23" s="58"/>
      <c r="B23" s="59">
        <v>0.025</v>
      </c>
      <c r="C23" s="60" t="s">
        <v>13</v>
      </c>
      <c r="D23" s="55" t="s">
        <v>573</v>
      </c>
      <c r="E23" s="55"/>
      <c r="F23" s="122">
        <f>BHNMS!F26</f>
        <v>1300000</v>
      </c>
      <c r="G23" s="64" t="s">
        <v>76</v>
      </c>
      <c r="H23" s="61">
        <f>F23*B23</f>
        <v>32500</v>
      </c>
      <c r="I23" s="63">
        <f>+B23*F23</f>
        <v>32500</v>
      </c>
      <c r="J23" s="5"/>
      <c r="K23" s="5"/>
    </row>
    <row r="24" spans="1:11" ht="15.75">
      <c r="A24" s="58"/>
      <c r="B24" s="59">
        <v>0.001</v>
      </c>
      <c r="C24" s="60" t="s">
        <v>15</v>
      </c>
      <c r="D24" s="55" t="s">
        <v>26</v>
      </c>
      <c r="E24" s="55"/>
      <c r="F24" s="122">
        <f>BHNMS!F30</f>
        <v>10000</v>
      </c>
      <c r="G24" s="64" t="s">
        <v>76</v>
      </c>
      <c r="H24" s="61">
        <f>F24*B24</f>
        <v>10</v>
      </c>
      <c r="I24" s="63">
        <f>+B24*F24</f>
        <v>10</v>
      </c>
      <c r="J24" s="5"/>
      <c r="K24" s="5"/>
    </row>
    <row r="25" spans="1:11" ht="15.75">
      <c r="A25" s="58"/>
      <c r="B25" s="59"/>
      <c r="C25" s="60"/>
      <c r="D25" s="55"/>
      <c r="E25" s="55"/>
      <c r="F25" s="120" t="s">
        <v>17</v>
      </c>
      <c r="G25" s="121">
        <f>SUM(G23:G24)</f>
        <v>0</v>
      </c>
      <c r="H25" s="121">
        <f>SUM(H23:H24)</f>
        <v>32510</v>
      </c>
      <c r="I25" s="65">
        <f>SUM(I23:I24)</f>
        <v>32510</v>
      </c>
      <c r="J25" s="5"/>
      <c r="K25" s="5"/>
    </row>
    <row r="26" spans="1:11" ht="15.75">
      <c r="A26" s="58" t="s">
        <v>131</v>
      </c>
      <c r="B26" s="119" t="s">
        <v>80</v>
      </c>
      <c r="C26" s="55"/>
      <c r="D26" s="55"/>
      <c r="E26" s="55"/>
      <c r="F26" s="56"/>
      <c r="G26" s="56"/>
      <c r="H26" s="56"/>
      <c r="I26" s="57"/>
      <c r="J26" s="5"/>
      <c r="K26" s="5"/>
    </row>
    <row r="27" spans="1:11" ht="15.75">
      <c r="A27" s="58"/>
      <c r="B27" s="59">
        <v>0.75</v>
      </c>
      <c r="C27" s="60" t="s">
        <v>570</v>
      </c>
      <c r="D27" s="55" t="s">
        <v>83</v>
      </c>
      <c r="E27" s="55"/>
      <c r="F27" s="61">
        <f>BHNMS!F8</f>
        <v>35000</v>
      </c>
      <c r="G27" s="61">
        <f>F27*B27</f>
        <v>26250</v>
      </c>
      <c r="H27" s="62" t="s">
        <v>76</v>
      </c>
      <c r="I27" s="63">
        <f>+B27*F27</f>
        <v>26250</v>
      </c>
      <c r="J27" s="5"/>
      <c r="K27" s="5"/>
    </row>
    <row r="28" spans="1:11" ht="15.75">
      <c r="A28" s="58"/>
      <c r="B28" s="59">
        <v>0.025</v>
      </c>
      <c r="C28" s="60" t="s">
        <v>570</v>
      </c>
      <c r="D28" s="55" t="s">
        <v>4</v>
      </c>
      <c r="E28" s="55"/>
      <c r="F28" s="61">
        <f>BHNMS!F10</f>
        <v>47500</v>
      </c>
      <c r="G28" s="61">
        <f>F28*B28</f>
        <v>1187.5</v>
      </c>
      <c r="H28" s="62" t="s">
        <v>76</v>
      </c>
      <c r="I28" s="63">
        <f>+B28*F28</f>
        <v>1187.5</v>
      </c>
      <c r="J28" s="5"/>
      <c r="K28" s="5"/>
    </row>
    <row r="29" spans="1:11" ht="15.75">
      <c r="A29" s="58"/>
      <c r="B29" s="59"/>
      <c r="C29" s="60"/>
      <c r="D29" s="55"/>
      <c r="E29" s="55"/>
      <c r="F29" s="120" t="s">
        <v>17</v>
      </c>
      <c r="G29" s="121">
        <f>SUM(G27:G28)</f>
        <v>27437.5</v>
      </c>
      <c r="H29" s="121">
        <f>SUM(H27:H28)</f>
        <v>0</v>
      </c>
      <c r="I29" s="65">
        <f>SUM(I27:I28)</f>
        <v>27437.5</v>
      </c>
      <c r="J29" s="5"/>
      <c r="K29" s="5"/>
    </row>
    <row r="30" spans="1:9" ht="15.75">
      <c r="A30" s="58" t="s">
        <v>131</v>
      </c>
      <c r="B30" s="119" t="s">
        <v>81</v>
      </c>
      <c r="C30" s="55"/>
      <c r="D30" s="55"/>
      <c r="E30" s="55"/>
      <c r="F30" s="56"/>
      <c r="G30" s="56"/>
      <c r="H30" s="56"/>
      <c r="I30" s="57"/>
    </row>
    <row r="31" spans="1:11" ht="15.75">
      <c r="A31" s="58"/>
      <c r="B31" s="59">
        <v>0.375</v>
      </c>
      <c r="C31" s="60" t="s">
        <v>570</v>
      </c>
      <c r="D31" s="55" t="s">
        <v>83</v>
      </c>
      <c r="E31" s="55"/>
      <c r="F31" s="61">
        <f>BHNMS!F8</f>
        <v>35000</v>
      </c>
      <c r="G31" s="61">
        <f>F31*B31</f>
        <v>13125</v>
      </c>
      <c r="H31" s="62" t="s">
        <v>76</v>
      </c>
      <c r="I31" s="63">
        <f>+B31*F31</f>
        <v>13125</v>
      </c>
      <c r="J31" s="19"/>
      <c r="K31" s="19"/>
    </row>
    <row r="32" spans="1:11" ht="15.75">
      <c r="A32" s="58"/>
      <c r="B32" s="59">
        <v>0.012</v>
      </c>
      <c r="C32" s="60" t="s">
        <v>570</v>
      </c>
      <c r="D32" s="55" t="s">
        <v>4</v>
      </c>
      <c r="E32" s="55"/>
      <c r="F32" s="61">
        <f>BHNMS!F10</f>
        <v>47500</v>
      </c>
      <c r="G32" s="61">
        <f>F32*B32</f>
        <v>570</v>
      </c>
      <c r="H32" s="62" t="s">
        <v>76</v>
      </c>
      <c r="I32" s="63">
        <f>+B32*F32</f>
        <v>570</v>
      </c>
      <c r="J32" s="19"/>
      <c r="K32" s="19"/>
    </row>
    <row r="33" spans="1:11" ht="15.75">
      <c r="A33" s="58"/>
      <c r="B33" s="59"/>
      <c r="C33" s="60"/>
      <c r="D33" s="55"/>
      <c r="E33" s="55"/>
      <c r="F33" s="120" t="s">
        <v>17</v>
      </c>
      <c r="G33" s="121">
        <f>SUM(G31:G32)</f>
        <v>13695</v>
      </c>
      <c r="H33" s="121">
        <f>SUM(H31:H32)</f>
        <v>0</v>
      </c>
      <c r="I33" s="65">
        <f>SUM(I31:I32)</f>
        <v>13695</v>
      </c>
      <c r="J33" s="20"/>
      <c r="K33" s="20"/>
    </row>
    <row r="34" spans="1:11" ht="15.75">
      <c r="A34" s="58" t="s">
        <v>131</v>
      </c>
      <c r="B34" s="119" t="s">
        <v>145</v>
      </c>
      <c r="C34" s="55"/>
      <c r="D34" s="55"/>
      <c r="E34" s="55"/>
      <c r="F34" s="56"/>
      <c r="G34" s="56"/>
      <c r="H34" s="56"/>
      <c r="I34" s="57"/>
      <c r="J34" s="20"/>
      <c r="K34" s="20"/>
    </row>
    <row r="35" spans="1:11" ht="15.75">
      <c r="A35" s="58"/>
      <c r="B35" s="59">
        <v>0.25</v>
      </c>
      <c r="C35" s="60" t="s">
        <v>570</v>
      </c>
      <c r="D35" s="55" t="s">
        <v>3</v>
      </c>
      <c r="E35" s="55"/>
      <c r="F35" s="61">
        <f>BHNMS!F9</f>
        <v>45000</v>
      </c>
      <c r="G35" s="61">
        <f>F35*B35</f>
        <v>11250</v>
      </c>
      <c r="H35" s="62" t="s">
        <v>76</v>
      </c>
      <c r="I35" s="63">
        <f>+B35*F35</f>
        <v>11250</v>
      </c>
      <c r="J35" s="19"/>
      <c r="K35" s="19"/>
    </row>
    <row r="36" spans="1:9" ht="15.75">
      <c r="A36" s="58"/>
      <c r="B36" s="59">
        <v>0.012</v>
      </c>
      <c r="C36" s="60" t="s">
        <v>570</v>
      </c>
      <c r="D36" s="55" t="s">
        <v>4</v>
      </c>
      <c r="E36" s="55"/>
      <c r="F36" s="61">
        <f>BHNMS!F10</f>
        <v>47500</v>
      </c>
      <c r="G36" s="61">
        <f>F36*B36</f>
        <v>570</v>
      </c>
      <c r="H36" s="62" t="s">
        <v>76</v>
      </c>
      <c r="I36" s="63">
        <f>+B36*F36</f>
        <v>570</v>
      </c>
    </row>
    <row r="37" spans="1:11" ht="15.75">
      <c r="A37" s="58"/>
      <c r="B37" s="59">
        <v>1.2</v>
      </c>
      <c r="C37" s="60" t="s">
        <v>13</v>
      </c>
      <c r="D37" s="55" t="s">
        <v>113</v>
      </c>
      <c r="E37" s="55"/>
      <c r="F37" s="61">
        <f>BHNMS!F34</f>
        <v>30000</v>
      </c>
      <c r="G37" s="64" t="s">
        <v>76</v>
      </c>
      <c r="H37" s="61">
        <f>F37*B37</f>
        <v>36000</v>
      </c>
      <c r="I37" s="63">
        <f>+B37*F37</f>
        <v>36000</v>
      </c>
      <c r="J37" s="19"/>
      <c r="K37" s="19"/>
    </row>
    <row r="38" spans="1:11" ht="15.75">
      <c r="A38" s="58"/>
      <c r="B38" s="59"/>
      <c r="C38" s="60"/>
      <c r="D38" s="55"/>
      <c r="E38" s="55"/>
      <c r="F38" s="120" t="s">
        <v>17</v>
      </c>
      <c r="G38" s="121">
        <f>SUM(G35:G37)</f>
        <v>11820</v>
      </c>
      <c r="H38" s="121">
        <f>SUM(H35:H37)</f>
        <v>36000</v>
      </c>
      <c r="I38" s="65">
        <f>SUM(I35:I37)</f>
        <v>47820</v>
      </c>
      <c r="J38" s="19"/>
      <c r="K38" s="19"/>
    </row>
    <row r="39" spans="1:11" ht="15.75">
      <c r="A39" s="58" t="s">
        <v>131</v>
      </c>
      <c r="B39" s="119" t="s">
        <v>111</v>
      </c>
      <c r="C39" s="55"/>
      <c r="D39" s="55"/>
      <c r="E39" s="55"/>
      <c r="F39" s="56"/>
      <c r="G39" s="56"/>
      <c r="H39" s="56"/>
      <c r="I39" s="57"/>
      <c r="J39" s="19"/>
      <c r="K39" s="19"/>
    </row>
    <row r="40" spans="1:11" ht="15.75">
      <c r="A40" s="58"/>
      <c r="B40" s="59">
        <v>0.25</v>
      </c>
      <c r="C40" s="60" t="s">
        <v>570</v>
      </c>
      <c r="D40" s="55" t="s">
        <v>83</v>
      </c>
      <c r="E40" s="55"/>
      <c r="F40" s="61">
        <f>BHNMS!F8</f>
        <v>35000</v>
      </c>
      <c r="G40" s="61">
        <f>F40*B40</f>
        <v>8750</v>
      </c>
      <c r="H40" s="62" t="s">
        <v>76</v>
      </c>
      <c r="I40" s="63">
        <f>+B40*F40</f>
        <v>8750</v>
      </c>
      <c r="J40" s="19"/>
      <c r="K40" s="19"/>
    </row>
    <row r="41" spans="1:11" ht="15.75">
      <c r="A41" s="58"/>
      <c r="B41" s="59">
        <v>0.012</v>
      </c>
      <c r="C41" s="60" t="s">
        <v>570</v>
      </c>
      <c r="D41" s="55" t="s">
        <v>4</v>
      </c>
      <c r="E41" s="55"/>
      <c r="F41" s="61">
        <f>BHNMS!F10</f>
        <v>47500</v>
      </c>
      <c r="G41" s="61">
        <f>F41*B41</f>
        <v>570</v>
      </c>
      <c r="H41" s="62" t="s">
        <v>76</v>
      </c>
      <c r="I41" s="63">
        <f>+B41*F41</f>
        <v>570</v>
      </c>
      <c r="J41" s="19"/>
      <c r="K41" s="19"/>
    </row>
    <row r="42" spans="1:11" ht="15.75">
      <c r="A42" s="58"/>
      <c r="B42" s="59">
        <v>1.2</v>
      </c>
      <c r="C42" s="60" t="s">
        <v>13</v>
      </c>
      <c r="D42" s="55" t="s">
        <v>93</v>
      </c>
      <c r="E42" s="55"/>
      <c r="F42" s="61">
        <f>BHNMS!F35</f>
        <v>55000</v>
      </c>
      <c r="G42" s="64" t="s">
        <v>76</v>
      </c>
      <c r="H42" s="61">
        <f>F42*B42</f>
        <v>66000</v>
      </c>
      <c r="I42" s="63">
        <f>+B42*F42</f>
        <v>66000</v>
      </c>
      <c r="J42" s="19"/>
      <c r="K42" s="19"/>
    </row>
    <row r="43" spans="1:11" ht="15.75">
      <c r="A43" s="58"/>
      <c r="B43" s="59"/>
      <c r="C43" s="55"/>
      <c r="D43" s="55"/>
      <c r="E43" s="55"/>
      <c r="F43" s="120" t="s">
        <v>17</v>
      </c>
      <c r="G43" s="121">
        <f>SUM(G40:G42)</f>
        <v>9320</v>
      </c>
      <c r="H43" s="121">
        <f>SUM(H40:H42)</f>
        <v>66000</v>
      </c>
      <c r="I43" s="65">
        <f>SUM(I40:I42)</f>
        <v>75320</v>
      </c>
      <c r="J43" s="23"/>
      <c r="K43" s="23"/>
    </row>
    <row r="44" spans="1:11" ht="15.75">
      <c r="A44" s="58" t="s">
        <v>131</v>
      </c>
      <c r="B44" s="119" t="s">
        <v>574</v>
      </c>
      <c r="C44" s="55"/>
      <c r="D44" s="55"/>
      <c r="E44" s="55"/>
      <c r="F44" s="56"/>
      <c r="G44" s="56"/>
      <c r="H44" s="56"/>
      <c r="I44" s="57"/>
      <c r="J44" s="20"/>
      <c r="K44" s="20"/>
    </row>
    <row r="45" spans="1:11" ht="15.75">
      <c r="A45" s="58"/>
      <c r="B45" s="59">
        <v>6</v>
      </c>
      <c r="C45" s="60" t="s">
        <v>570</v>
      </c>
      <c r="D45" s="55" t="s">
        <v>3</v>
      </c>
      <c r="E45" s="55"/>
      <c r="F45" s="122">
        <f>BHNMS!F9</f>
        <v>45000</v>
      </c>
      <c r="G45" s="61">
        <f>F45*B45</f>
        <v>270000</v>
      </c>
      <c r="H45" s="64" t="s">
        <v>76</v>
      </c>
      <c r="I45" s="63">
        <f aca="true" t="shared" si="0" ref="I45:I51">+B45*F45</f>
        <v>270000</v>
      </c>
      <c r="J45" s="20"/>
      <c r="K45" s="20"/>
    </row>
    <row r="46" spans="1:11" ht="15.75">
      <c r="A46" s="58"/>
      <c r="B46" s="59">
        <v>1</v>
      </c>
      <c r="C46" s="60" t="s">
        <v>570</v>
      </c>
      <c r="D46" s="55" t="s">
        <v>18</v>
      </c>
      <c r="E46" s="55"/>
      <c r="F46" s="122">
        <f>BHNMS!F11</f>
        <v>52500</v>
      </c>
      <c r="G46" s="61">
        <f>F46*B46</f>
        <v>52500</v>
      </c>
      <c r="H46" s="64" t="s">
        <v>76</v>
      </c>
      <c r="I46" s="63">
        <f t="shared" si="0"/>
        <v>52500</v>
      </c>
      <c r="J46" s="20"/>
      <c r="K46" s="20"/>
    </row>
    <row r="47" spans="1:11" ht="15.75">
      <c r="A47" s="58"/>
      <c r="B47" s="59">
        <v>0.1</v>
      </c>
      <c r="C47" s="60" t="s">
        <v>570</v>
      </c>
      <c r="D47" s="55" t="s">
        <v>6</v>
      </c>
      <c r="E47" s="55"/>
      <c r="F47" s="122">
        <f>BHNMS!F12</f>
        <v>55000</v>
      </c>
      <c r="G47" s="61">
        <f>F47*B47</f>
        <v>5500</v>
      </c>
      <c r="H47" s="62" t="s">
        <v>76</v>
      </c>
      <c r="I47" s="63">
        <f t="shared" si="0"/>
        <v>5500</v>
      </c>
      <c r="J47" s="20"/>
      <c r="K47" s="20"/>
    </row>
    <row r="48" spans="1:11" ht="15.75">
      <c r="A48" s="58"/>
      <c r="B48" s="59">
        <v>0.03</v>
      </c>
      <c r="C48" s="60" t="s">
        <v>570</v>
      </c>
      <c r="D48" s="55" t="s">
        <v>4</v>
      </c>
      <c r="E48" s="55"/>
      <c r="F48" s="122">
        <f>BHNMS!F10</f>
        <v>47500</v>
      </c>
      <c r="G48" s="61">
        <f>F48*B48</f>
        <v>1425</v>
      </c>
      <c r="H48" s="64" t="s">
        <v>76</v>
      </c>
      <c r="I48" s="63">
        <f t="shared" si="0"/>
        <v>1425</v>
      </c>
      <c r="J48" s="23"/>
      <c r="K48" s="23"/>
    </row>
    <row r="49" spans="1:11" ht="15.75">
      <c r="A49" s="58"/>
      <c r="B49" s="59">
        <v>6.8</v>
      </c>
      <c r="C49" s="60" t="s">
        <v>14</v>
      </c>
      <c r="D49" s="55" t="s">
        <v>58</v>
      </c>
      <c r="E49" s="55"/>
      <c r="F49" s="122">
        <f>BHNMS!F33</f>
        <v>30000</v>
      </c>
      <c r="G49" s="64" t="s">
        <v>76</v>
      </c>
      <c r="H49" s="61">
        <f aca="true" t="shared" si="1" ref="H49:H54">F49*B49</f>
        <v>204000</v>
      </c>
      <c r="I49" s="63">
        <f t="shared" si="0"/>
        <v>204000</v>
      </c>
      <c r="J49" s="5"/>
      <c r="K49" s="5"/>
    </row>
    <row r="50" spans="1:11" ht="15.75">
      <c r="A50" s="58"/>
      <c r="B50" s="59">
        <v>0.5</v>
      </c>
      <c r="C50" s="60" t="s">
        <v>13</v>
      </c>
      <c r="D50" s="55" t="s">
        <v>127</v>
      </c>
      <c r="E50" s="55"/>
      <c r="F50" s="122">
        <f>BHNMS!F36</f>
        <v>65000</v>
      </c>
      <c r="G50" s="64" t="s">
        <v>76</v>
      </c>
      <c r="H50" s="61">
        <f t="shared" si="1"/>
        <v>32500</v>
      </c>
      <c r="I50" s="63">
        <f t="shared" si="0"/>
        <v>32500</v>
      </c>
      <c r="J50" s="23"/>
      <c r="K50" s="23"/>
    </row>
    <row r="51" spans="1:11" ht="15.75">
      <c r="A51" s="58"/>
      <c r="B51" s="59">
        <v>1</v>
      </c>
      <c r="C51" s="60" t="s">
        <v>13</v>
      </c>
      <c r="D51" s="55" t="s">
        <v>74</v>
      </c>
      <c r="E51" s="55"/>
      <c r="F51" s="61">
        <f>BHNMS!F38</f>
        <v>70750</v>
      </c>
      <c r="G51" s="64" t="s">
        <v>76</v>
      </c>
      <c r="H51" s="61">
        <f t="shared" si="1"/>
        <v>70750</v>
      </c>
      <c r="I51" s="63">
        <f t="shared" si="0"/>
        <v>70750</v>
      </c>
      <c r="J51" s="23"/>
      <c r="K51" s="23"/>
    </row>
    <row r="52" spans="1:11" ht="15.75">
      <c r="A52" s="58"/>
      <c r="B52" s="59">
        <v>0.4</v>
      </c>
      <c r="C52" s="60" t="s">
        <v>13</v>
      </c>
      <c r="D52" s="55" t="s">
        <v>128</v>
      </c>
      <c r="E52" s="55"/>
      <c r="F52" s="61">
        <f>BHNMS!F28</f>
        <v>1700000</v>
      </c>
      <c r="G52" s="64" t="s">
        <v>76</v>
      </c>
      <c r="H52" s="61">
        <f t="shared" si="1"/>
        <v>680000</v>
      </c>
      <c r="I52" s="63">
        <f>+B52*F52</f>
        <v>680000</v>
      </c>
      <c r="J52" s="23"/>
      <c r="K52" s="23"/>
    </row>
    <row r="53" spans="1:11" ht="15.75">
      <c r="A53" s="58"/>
      <c r="B53" s="59">
        <v>4</v>
      </c>
      <c r="C53" s="60" t="s">
        <v>15</v>
      </c>
      <c r="D53" s="55" t="s">
        <v>26</v>
      </c>
      <c r="E53" s="55"/>
      <c r="F53" s="61">
        <f>BHNMS!F30</f>
        <v>10000</v>
      </c>
      <c r="G53" s="64" t="s">
        <v>76</v>
      </c>
      <c r="H53" s="61">
        <f t="shared" si="1"/>
        <v>40000</v>
      </c>
      <c r="I53" s="63">
        <f>+B53*F53</f>
        <v>40000</v>
      </c>
      <c r="J53" s="23"/>
      <c r="K53" s="23"/>
    </row>
    <row r="54" spans="1:11" ht="15.75">
      <c r="A54" s="58"/>
      <c r="B54" s="59">
        <v>2.4096</v>
      </c>
      <c r="C54" s="60" t="s">
        <v>108</v>
      </c>
      <c r="D54" s="55" t="s">
        <v>100</v>
      </c>
      <c r="E54" s="55"/>
      <c r="F54" s="61">
        <f>BHNMS!G79</f>
        <v>23424.109693391736</v>
      </c>
      <c r="G54" s="64" t="s">
        <v>76</v>
      </c>
      <c r="H54" s="61">
        <f t="shared" si="1"/>
        <v>56442.734717196734</v>
      </c>
      <c r="I54" s="63">
        <f>+B54*F54</f>
        <v>56442.734717196734</v>
      </c>
      <c r="J54" s="23"/>
      <c r="K54" s="23"/>
    </row>
    <row r="55" spans="1:11" ht="15.75">
      <c r="A55" s="58"/>
      <c r="B55" s="55"/>
      <c r="C55" s="55"/>
      <c r="D55" s="55"/>
      <c r="E55" s="55"/>
      <c r="F55" s="120" t="s">
        <v>17</v>
      </c>
      <c r="G55" s="121">
        <f>SUM(G45:G54)</f>
        <v>329425</v>
      </c>
      <c r="H55" s="121">
        <f>SUM(H45:H54)</f>
        <v>1083692.7347171968</v>
      </c>
      <c r="I55" s="65">
        <f>SUM(I45:I54)</f>
        <v>1413117.7347171968</v>
      </c>
      <c r="J55" s="23"/>
      <c r="K55" s="23"/>
    </row>
    <row r="56" spans="1:11" ht="15.75">
      <c r="A56" s="58" t="s">
        <v>131</v>
      </c>
      <c r="B56" s="119" t="s">
        <v>184</v>
      </c>
      <c r="C56" s="55"/>
      <c r="D56" s="55"/>
      <c r="E56" s="55"/>
      <c r="F56" s="56"/>
      <c r="G56" s="56"/>
      <c r="H56" s="56"/>
      <c r="I56" s="57"/>
      <c r="J56" s="23"/>
      <c r="K56" s="23"/>
    </row>
    <row r="57" spans="1:11" ht="15.75">
      <c r="A57" s="58"/>
      <c r="B57" s="59">
        <v>0.6</v>
      </c>
      <c r="C57" s="60" t="s">
        <v>570</v>
      </c>
      <c r="D57" s="55" t="s">
        <v>3</v>
      </c>
      <c r="E57" s="55"/>
      <c r="F57" s="123">
        <f>BHNMS!F9</f>
        <v>45000</v>
      </c>
      <c r="G57" s="61">
        <f>F57*B57</f>
        <v>27000</v>
      </c>
      <c r="H57" s="62" t="s">
        <v>76</v>
      </c>
      <c r="I57" s="63">
        <f aca="true" t="shared" si="2" ref="I57:I63">+B57*F57</f>
        <v>27000</v>
      </c>
      <c r="J57" s="23"/>
      <c r="K57" s="23"/>
    </row>
    <row r="58" spans="1:11" ht="15.75">
      <c r="A58" s="58"/>
      <c r="B58" s="59">
        <v>0.1</v>
      </c>
      <c r="C58" s="60" t="s">
        <v>570</v>
      </c>
      <c r="D58" s="55" t="s">
        <v>18</v>
      </c>
      <c r="E58" s="55"/>
      <c r="F58" s="122">
        <f>BHNMS!F11</f>
        <v>52500</v>
      </c>
      <c r="G58" s="61">
        <f>F58*B58</f>
        <v>5250</v>
      </c>
      <c r="H58" s="62" t="s">
        <v>76</v>
      </c>
      <c r="I58" s="63">
        <f t="shared" si="2"/>
        <v>5250</v>
      </c>
      <c r="J58" s="23"/>
      <c r="K58" s="23"/>
    </row>
    <row r="59" spans="1:11" ht="15.75">
      <c r="A59" s="58"/>
      <c r="B59" s="59">
        <v>0.03</v>
      </c>
      <c r="C59" s="60" t="s">
        <v>570</v>
      </c>
      <c r="D59" s="55" t="s">
        <v>4</v>
      </c>
      <c r="E59" s="55"/>
      <c r="F59" s="122">
        <f>BHNMS!F10</f>
        <v>47500</v>
      </c>
      <c r="G59" s="61">
        <f>F59*B59</f>
        <v>1425</v>
      </c>
      <c r="H59" s="62" t="s">
        <v>76</v>
      </c>
      <c r="I59" s="63">
        <f t="shared" si="2"/>
        <v>1425</v>
      </c>
      <c r="J59" s="23"/>
      <c r="K59" s="23"/>
    </row>
    <row r="60" spans="1:11" ht="15.75">
      <c r="A60" s="58"/>
      <c r="B60" s="59">
        <v>0.01</v>
      </c>
      <c r="C60" s="60" t="s">
        <v>570</v>
      </c>
      <c r="D60" s="55" t="s">
        <v>6</v>
      </c>
      <c r="E60" s="55"/>
      <c r="F60" s="122">
        <f>BHNMS!F12</f>
        <v>55000</v>
      </c>
      <c r="G60" s="61">
        <f>F60*B60</f>
        <v>550</v>
      </c>
      <c r="H60" s="62" t="s">
        <v>76</v>
      </c>
      <c r="I60" s="63">
        <f>+B60*F60</f>
        <v>550</v>
      </c>
      <c r="J60" s="23"/>
      <c r="K60" s="23"/>
    </row>
    <row r="61" spans="1:11" ht="15.75">
      <c r="A61" s="58"/>
      <c r="B61" s="59">
        <v>1</v>
      </c>
      <c r="C61" s="60" t="s">
        <v>13</v>
      </c>
      <c r="D61" s="55" t="s">
        <v>185</v>
      </c>
      <c r="E61" s="55"/>
      <c r="F61" s="61">
        <f>I55</f>
        <v>1413117.7347171968</v>
      </c>
      <c r="G61" s="62" t="s">
        <v>76</v>
      </c>
      <c r="H61" s="61">
        <f>F61*B61</f>
        <v>1413117.7347171968</v>
      </c>
      <c r="I61" s="63">
        <f t="shared" si="2"/>
        <v>1413117.7347171968</v>
      </c>
      <c r="J61" s="23"/>
      <c r="K61" s="23"/>
    </row>
    <row r="62" spans="1:11" ht="15.75">
      <c r="A62" s="58"/>
      <c r="B62" s="59">
        <v>110</v>
      </c>
      <c r="C62" s="60" t="s">
        <v>15</v>
      </c>
      <c r="D62" s="55" t="s">
        <v>129</v>
      </c>
      <c r="E62" s="55"/>
      <c r="F62" s="61">
        <f>BHNMS!F42</f>
        <v>6500</v>
      </c>
      <c r="G62" s="62" t="s">
        <v>76</v>
      </c>
      <c r="H62" s="61">
        <f>F62*B62</f>
        <v>715000</v>
      </c>
      <c r="I62" s="63">
        <f t="shared" si="2"/>
        <v>715000</v>
      </c>
      <c r="J62" s="20"/>
      <c r="K62" s="20"/>
    </row>
    <row r="63" spans="1:11" ht="15.75">
      <c r="A63" s="58"/>
      <c r="B63" s="59">
        <v>2</v>
      </c>
      <c r="C63" s="60" t="s">
        <v>15</v>
      </c>
      <c r="D63" s="55" t="s">
        <v>130</v>
      </c>
      <c r="E63" s="55"/>
      <c r="F63" s="61">
        <f>BHNMS!F43</f>
        <v>5000</v>
      </c>
      <c r="G63" s="62" t="s">
        <v>76</v>
      </c>
      <c r="H63" s="61">
        <f>F63*B63</f>
        <v>10000</v>
      </c>
      <c r="I63" s="63">
        <f t="shared" si="2"/>
        <v>10000</v>
      </c>
      <c r="J63" s="5"/>
      <c r="K63" s="5"/>
    </row>
    <row r="64" spans="1:11" ht="15.75">
      <c r="A64" s="58"/>
      <c r="B64" s="55"/>
      <c r="C64" s="59"/>
      <c r="D64" s="55"/>
      <c r="E64" s="55"/>
      <c r="F64" s="120" t="s">
        <v>17</v>
      </c>
      <c r="G64" s="121">
        <f>SUM(G57:G63)</f>
        <v>34225</v>
      </c>
      <c r="H64" s="121">
        <f>SUM(H57:H63)</f>
        <v>2138117.734717197</v>
      </c>
      <c r="I64" s="65">
        <f>SUM(I57:I63)</f>
        <v>2172342.734717197</v>
      </c>
      <c r="J64" s="23"/>
      <c r="K64" s="23"/>
    </row>
    <row r="65" spans="1:11" ht="15.75">
      <c r="A65" s="58" t="s">
        <v>131</v>
      </c>
      <c r="B65" s="119" t="s">
        <v>132</v>
      </c>
      <c r="C65" s="59"/>
      <c r="D65" s="60"/>
      <c r="E65" s="55"/>
      <c r="F65" s="56"/>
      <c r="G65" s="124"/>
      <c r="H65" s="62"/>
      <c r="I65" s="63"/>
      <c r="J65" s="23"/>
      <c r="K65" s="23"/>
    </row>
    <row r="66" spans="1:11" ht="15.75">
      <c r="A66" s="58"/>
      <c r="B66" s="59">
        <v>4.5</v>
      </c>
      <c r="C66" s="60" t="s">
        <v>570</v>
      </c>
      <c r="D66" s="55" t="s">
        <v>3</v>
      </c>
      <c r="E66" s="55"/>
      <c r="F66" s="123">
        <f>BHNMS!F9</f>
        <v>45000</v>
      </c>
      <c r="G66" s="61">
        <f>F66*B66</f>
        <v>202500</v>
      </c>
      <c r="H66" s="62" t="s">
        <v>76</v>
      </c>
      <c r="I66" s="63">
        <f aca="true" t="shared" si="3" ref="I66:I72">+B66*F66</f>
        <v>202500</v>
      </c>
      <c r="J66" s="23"/>
      <c r="K66" s="23"/>
    </row>
    <row r="67" spans="1:11" ht="15.75">
      <c r="A67" s="58"/>
      <c r="B67" s="59">
        <v>1.5</v>
      </c>
      <c r="C67" s="60" t="s">
        <v>570</v>
      </c>
      <c r="D67" s="55" t="s">
        <v>18</v>
      </c>
      <c r="E67" s="55"/>
      <c r="F67" s="123">
        <f>BHNMS!F11</f>
        <v>52500</v>
      </c>
      <c r="G67" s="61">
        <f>F67*B67</f>
        <v>78750</v>
      </c>
      <c r="H67" s="62" t="s">
        <v>76</v>
      </c>
      <c r="I67" s="63">
        <f t="shared" si="3"/>
        <v>78750</v>
      </c>
      <c r="J67" s="23"/>
      <c r="K67" s="23"/>
    </row>
    <row r="68" spans="1:11" ht="15.75">
      <c r="A68" s="58"/>
      <c r="B68" s="59">
        <v>0.225</v>
      </c>
      <c r="C68" s="60" t="s">
        <v>570</v>
      </c>
      <c r="D68" s="55" t="s">
        <v>4</v>
      </c>
      <c r="E68" s="55"/>
      <c r="F68" s="123">
        <f>BHNMS!F10</f>
        <v>47500</v>
      </c>
      <c r="G68" s="61">
        <f>F68*B68</f>
        <v>10687.5</v>
      </c>
      <c r="H68" s="62" t="s">
        <v>76</v>
      </c>
      <c r="I68" s="63">
        <f>+B68*F68</f>
        <v>10687.5</v>
      </c>
      <c r="J68" s="23"/>
      <c r="K68" s="23"/>
    </row>
    <row r="69" spans="1:11" ht="15.75">
      <c r="A69" s="58"/>
      <c r="B69" s="59">
        <v>0.15</v>
      </c>
      <c r="C69" s="60" t="s">
        <v>570</v>
      </c>
      <c r="D69" s="55" t="s">
        <v>6</v>
      </c>
      <c r="E69" s="55"/>
      <c r="F69" s="123">
        <f>BHNMS!F12</f>
        <v>55000</v>
      </c>
      <c r="G69" s="61">
        <f>F69*B69</f>
        <v>8250</v>
      </c>
      <c r="H69" s="62" t="s">
        <v>76</v>
      </c>
      <c r="I69" s="63">
        <f t="shared" si="3"/>
        <v>8250</v>
      </c>
      <c r="J69" s="23"/>
      <c r="K69" s="23"/>
    </row>
    <row r="70" spans="1:11" ht="15.75">
      <c r="A70" s="58"/>
      <c r="B70" s="59">
        <v>1.2</v>
      </c>
      <c r="C70" s="60" t="s">
        <v>13</v>
      </c>
      <c r="D70" s="55" t="s">
        <v>92</v>
      </c>
      <c r="E70" s="55"/>
      <c r="F70" s="123">
        <f>BHNMS!F39</f>
        <v>65000</v>
      </c>
      <c r="G70" s="62" t="s">
        <v>76</v>
      </c>
      <c r="H70" s="61">
        <f>F70*B70</f>
        <v>78000</v>
      </c>
      <c r="I70" s="63">
        <f t="shared" si="3"/>
        <v>78000</v>
      </c>
      <c r="J70" s="23"/>
      <c r="K70" s="23"/>
    </row>
    <row r="71" spans="1:11" ht="15.75">
      <c r="A71" s="58"/>
      <c r="B71" s="59">
        <v>0.52</v>
      </c>
      <c r="C71" s="60" t="s">
        <v>13</v>
      </c>
      <c r="D71" s="55" t="s">
        <v>127</v>
      </c>
      <c r="E71" s="55"/>
      <c r="F71" s="123">
        <f>BHNMS!F36</f>
        <v>65000</v>
      </c>
      <c r="G71" s="62" t="s">
        <v>76</v>
      </c>
      <c r="H71" s="61">
        <f>F71*B71</f>
        <v>33800</v>
      </c>
      <c r="I71" s="63">
        <f t="shared" si="3"/>
        <v>33800</v>
      </c>
      <c r="J71" s="23"/>
      <c r="K71" s="23"/>
    </row>
    <row r="72" spans="1:11" ht="15.75">
      <c r="A72" s="58"/>
      <c r="B72" s="59">
        <v>3.24</v>
      </c>
      <c r="C72" s="60" t="s">
        <v>15</v>
      </c>
      <c r="D72" s="55" t="s">
        <v>133</v>
      </c>
      <c r="E72" s="55"/>
      <c r="F72" s="123">
        <f>BHNMS!F33</f>
        <v>30000</v>
      </c>
      <c r="G72" s="62" t="s">
        <v>76</v>
      </c>
      <c r="H72" s="61">
        <f>F72*B72</f>
        <v>97200</v>
      </c>
      <c r="I72" s="63">
        <f t="shared" si="3"/>
        <v>97200</v>
      </c>
      <c r="J72" s="23"/>
      <c r="K72" s="23"/>
    </row>
    <row r="73" spans="1:11" ht="15.75">
      <c r="A73" s="58"/>
      <c r="B73" s="55"/>
      <c r="C73" s="59"/>
      <c r="D73" s="60"/>
      <c r="E73" s="109"/>
      <c r="F73" s="137" t="s">
        <v>17</v>
      </c>
      <c r="G73" s="138">
        <f>SUM(G66:G72)</f>
        <v>300187.5</v>
      </c>
      <c r="H73" s="138">
        <f>SUM(H66:H72)</f>
        <v>209000</v>
      </c>
      <c r="I73" s="139">
        <f>SUM(I66:I72)</f>
        <v>509187.5</v>
      </c>
      <c r="J73" s="23"/>
      <c r="K73" s="23"/>
    </row>
    <row r="74" spans="1:11" ht="15.75">
      <c r="A74" s="113" t="s">
        <v>131</v>
      </c>
      <c r="B74" s="119" t="s">
        <v>134</v>
      </c>
      <c r="C74" s="55"/>
      <c r="D74" s="55"/>
      <c r="E74" s="55"/>
      <c r="F74" s="56"/>
      <c r="G74" s="56"/>
      <c r="H74" s="56"/>
      <c r="I74" s="90"/>
      <c r="J74" s="23"/>
      <c r="K74" s="23"/>
    </row>
    <row r="75" spans="1:11" ht="15.75">
      <c r="A75" s="113"/>
      <c r="B75" s="59">
        <v>0.048</v>
      </c>
      <c r="C75" s="60" t="s">
        <v>570</v>
      </c>
      <c r="D75" s="55" t="s">
        <v>3</v>
      </c>
      <c r="E75" s="55"/>
      <c r="F75" s="123">
        <f>BHNMS!F9</f>
        <v>45000</v>
      </c>
      <c r="G75" s="61">
        <f>F75*B75</f>
        <v>2160</v>
      </c>
      <c r="H75" s="62" t="s">
        <v>76</v>
      </c>
      <c r="I75" s="92">
        <f aca="true" t="shared" si="4" ref="I75:I80">+B75*F75</f>
        <v>2160</v>
      </c>
      <c r="J75" s="23"/>
      <c r="K75" s="23"/>
    </row>
    <row r="76" spans="1:11" ht="15.75">
      <c r="A76" s="113"/>
      <c r="B76" s="59">
        <v>0.15</v>
      </c>
      <c r="C76" s="60" t="s">
        <v>570</v>
      </c>
      <c r="D76" s="55" t="s">
        <v>18</v>
      </c>
      <c r="E76" s="55"/>
      <c r="F76" s="123">
        <f>BHNMS!F11</f>
        <v>52500</v>
      </c>
      <c r="G76" s="61">
        <f>F76*B76</f>
        <v>7875</v>
      </c>
      <c r="H76" s="62" t="s">
        <v>76</v>
      </c>
      <c r="I76" s="92">
        <f t="shared" si="4"/>
        <v>7875</v>
      </c>
      <c r="J76" s="23"/>
      <c r="K76" s="23"/>
    </row>
    <row r="77" spans="1:11" ht="15.75">
      <c r="A77" s="113"/>
      <c r="B77" s="59">
        <v>0.002</v>
      </c>
      <c r="C77" s="60" t="s">
        <v>570</v>
      </c>
      <c r="D77" s="55" t="s">
        <v>4</v>
      </c>
      <c r="E77" s="55"/>
      <c r="F77" s="123">
        <f>BHNMS!F10</f>
        <v>47500</v>
      </c>
      <c r="G77" s="61">
        <f>F77*B77</f>
        <v>95</v>
      </c>
      <c r="H77" s="62" t="s">
        <v>76</v>
      </c>
      <c r="I77" s="92">
        <f t="shared" si="4"/>
        <v>95</v>
      </c>
      <c r="J77" s="23"/>
      <c r="K77" s="23"/>
    </row>
    <row r="78" spans="1:11" ht="15.75">
      <c r="A78" s="113"/>
      <c r="B78" s="59">
        <v>0.015</v>
      </c>
      <c r="C78" s="60" t="s">
        <v>570</v>
      </c>
      <c r="D78" s="55" t="s">
        <v>6</v>
      </c>
      <c r="E78" s="55"/>
      <c r="F78" s="123">
        <f>BHNMS!F12</f>
        <v>55000</v>
      </c>
      <c r="G78" s="61">
        <f>F78*B78</f>
        <v>825</v>
      </c>
      <c r="H78" s="62" t="s">
        <v>76</v>
      </c>
      <c r="I78" s="92">
        <f t="shared" si="4"/>
        <v>825</v>
      </c>
      <c r="J78" s="23"/>
      <c r="K78" s="23"/>
    </row>
    <row r="79" spans="1:11" ht="15.75">
      <c r="A79" s="113"/>
      <c r="B79" s="59">
        <v>0.399</v>
      </c>
      <c r="C79" s="60" t="s">
        <v>13</v>
      </c>
      <c r="D79" s="55" t="s">
        <v>85</v>
      </c>
      <c r="E79" s="55"/>
      <c r="F79" s="123">
        <f>BHNMS!F27</f>
        <v>2000000</v>
      </c>
      <c r="G79" s="62" t="s">
        <v>76</v>
      </c>
      <c r="H79" s="61">
        <f>F79*B79</f>
        <v>798000</v>
      </c>
      <c r="I79" s="92">
        <f t="shared" si="4"/>
        <v>798000</v>
      </c>
      <c r="J79" s="20"/>
      <c r="K79" s="20"/>
    </row>
    <row r="80" spans="1:11" ht="15.75">
      <c r="A80" s="113"/>
      <c r="B80" s="59">
        <v>2.59</v>
      </c>
      <c r="C80" s="60" t="s">
        <v>15</v>
      </c>
      <c r="D80" s="55" t="s">
        <v>26</v>
      </c>
      <c r="E80" s="55"/>
      <c r="F80" s="123">
        <f>BHNMS!F30</f>
        <v>10000</v>
      </c>
      <c r="G80" s="62" t="s">
        <v>76</v>
      </c>
      <c r="H80" s="61">
        <f>F80*B80</f>
        <v>25900</v>
      </c>
      <c r="I80" s="92">
        <f t="shared" si="4"/>
        <v>25900</v>
      </c>
      <c r="J80" s="20"/>
      <c r="K80" s="20"/>
    </row>
    <row r="81" spans="1:11" ht="15.75">
      <c r="A81" s="113"/>
      <c r="B81" s="59"/>
      <c r="C81" s="60"/>
      <c r="D81" s="55"/>
      <c r="E81" s="55"/>
      <c r="F81" s="120" t="s">
        <v>17</v>
      </c>
      <c r="G81" s="121">
        <f>SUM(G75:G80)</f>
        <v>10955</v>
      </c>
      <c r="H81" s="121">
        <f>SUM(H75:H80)</f>
        <v>823900</v>
      </c>
      <c r="I81" s="94">
        <f>SUM(I75:I80)</f>
        <v>834855</v>
      </c>
      <c r="J81" s="23"/>
      <c r="K81" s="23"/>
    </row>
    <row r="82" spans="1:11" ht="15.75">
      <c r="A82" s="113" t="s">
        <v>131</v>
      </c>
      <c r="B82" s="119" t="s">
        <v>135</v>
      </c>
      <c r="C82" s="55"/>
      <c r="D82" s="55"/>
      <c r="E82" s="55"/>
      <c r="F82" s="56"/>
      <c r="G82" s="56"/>
      <c r="H82" s="56"/>
      <c r="I82" s="90"/>
      <c r="J82" s="5"/>
      <c r="K82" s="5"/>
    </row>
    <row r="83" spans="1:11" ht="15.75">
      <c r="A83" s="113"/>
      <c r="B83" s="59">
        <v>0.525</v>
      </c>
      <c r="C83" s="60" t="s">
        <v>570</v>
      </c>
      <c r="D83" s="55" t="s">
        <v>3</v>
      </c>
      <c r="E83" s="55"/>
      <c r="F83" s="123">
        <f>BHNMS!F9</f>
        <v>45000</v>
      </c>
      <c r="G83" s="61">
        <f>F83*B83</f>
        <v>23625</v>
      </c>
      <c r="H83" s="62" t="s">
        <v>76</v>
      </c>
      <c r="I83" s="92">
        <f aca="true" t="shared" si="5" ref="I83:I89">+B83*F83</f>
        <v>23625</v>
      </c>
      <c r="J83" s="23"/>
      <c r="K83" s="23"/>
    </row>
    <row r="84" spans="1:11" ht="15.75">
      <c r="A84" s="113"/>
      <c r="B84" s="59">
        <v>0.026</v>
      </c>
      <c r="C84" s="60" t="s">
        <v>570</v>
      </c>
      <c r="D84" s="55" t="s">
        <v>4</v>
      </c>
      <c r="E84" s="55"/>
      <c r="F84" s="123">
        <f>BHNMS!F10</f>
        <v>47500</v>
      </c>
      <c r="G84" s="61">
        <f>F84*B84</f>
        <v>1235</v>
      </c>
      <c r="H84" s="62" t="s">
        <v>76</v>
      </c>
      <c r="I84" s="92">
        <f t="shared" si="5"/>
        <v>1235</v>
      </c>
      <c r="J84" s="23"/>
      <c r="K84" s="23"/>
    </row>
    <row r="85" spans="1:11" ht="15.75">
      <c r="A85" s="113"/>
      <c r="B85" s="59">
        <v>0.03</v>
      </c>
      <c r="C85" s="60" t="s">
        <v>13</v>
      </c>
      <c r="D85" s="55" t="s">
        <v>136</v>
      </c>
      <c r="E85" s="55"/>
      <c r="F85" s="123">
        <f>BHNMS!F40</f>
        <v>85000</v>
      </c>
      <c r="G85" s="62" t="s">
        <v>76</v>
      </c>
      <c r="H85" s="61">
        <f>F85*B85</f>
        <v>2550</v>
      </c>
      <c r="I85" s="92">
        <f t="shared" si="5"/>
        <v>2550</v>
      </c>
      <c r="J85" s="23"/>
      <c r="K85" s="23"/>
    </row>
    <row r="86" spans="1:11" ht="15.75">
      <c r="A86" s="113"/>
      <c r="B86" s="59">
        <v>0.07</v>
      </c>
      <c r="C86" s="60" t="s">
        <v>13</v>
      </c>
      <c r="D86" s="55" t="s">
        <v>137</v>
      </c>
      <c r="E86" s="55"/>
      <c r="F86" s="123">
        <f>BHNMS!F40</f>
        <v>85000</v>
      </c>
      <c r="G86" s="62" t="s">
        <v>76</v>
      </c>
      <c r="H86" s="61">
        <f>F86*B86</f>
        <v>5950.000000000001</v>
      </c>
      <c r="I86" s="92">
        <f t="shared" si="5"/>
        <v>5950.000000000001</v>
      </c>
      <c r="J86" s="23"/>
      <c r="K86" s="23"/>
    </row>
    <row r="87" spans="1:11" ht="15.75">
      <c r="A87" s="113"/>
      <c r="B87" s="59">
        <v>4</v>
      </c>
      <c r="C87" s="60" t="s">
        <v>15</v>
      </c>
      <c r="D87" s="55" t="s">
        <v>138</v>
      </c>
      <c r="E87" s="55"/>
      <c r="F87" s="123">
        <f>BHNMS!F65</f>
        <v>6500</v>
      </c>
      <c r="G87" s="62" t="s">
        <v>76</v>
      </c>
      <c r="H87" s="61">
        <f>F87*B87</f>
        <v>26000</v>
      </c>
      <c r="I87" s="92">
        <f t="shared" si="5"/>
        <v>26000</v>
      </c>
      <c r="J87" s="23"/>
      <c r="K87" s="23"/>
    </row>
    <row r="88" spans="1:11" ht="15.75">
      <c r="A88" s="113"/>
      <c r="B88" s="59">
        <v>0.02</v>
      </c>
      <c r="C88" s="60" t="s">
        <v>13</v>
      </c>
      <c r="D88" s="55" t="s">
        <v>127</v>
      </c>
      <c r="E88" s="55"/>
      <c r="F88" s="123">
        <f>BHNMS!F36</f>
        <v>65000</v>
      </c>
      <c r="G88" s="62" t="s">
        <v>76</v>
      </c>
      <c r="H88" s="61">
        <f>F88*B88</f>
        <v>1300</v>
      </c>
      <c r="I88" s="92">
        <f t="shared" si="5"/>
        <v>1300</v>
      </c>
      <c r="J88" s="23"/>
      <c r="K88" s="23"/>
    </row>
    <row r="89" spans="1:11" ht="15.75">
      <c r="A89" s="113"/>
      <c r="B89" s="59">
        <v>0.5</v>
      </c>
      <c r="C89" s="60" t="s">
        <v>10</v>
      </c>
      <c r="D89" s="55" t="s">
        <v>139</v>
      </c>
      <c r="E89" s="55"/>
      <c r="F89" s="123">
        <f>BHNMS!F66</f>
        <v>32500</v>
      </c>
      <c r="G89" s="62" t="s">
        <v>76</v>
      </c>
      <c r="H89" s="61">
        <f>F89*B89</f>
        <v>16250</v>
      </c>
      <c r="I89" s="92">
        <f t="shared" si="5"/>
        <v>16250</v>
      </c>
      <c r="J89" s="23"/>
      <c r="K89" s="23"/>
    </row>
    <row r="90" spans="1:11" ht="15.75">
      <c r="A90" s="113"/>
      <c r="B90" s="55"/>
      <c r="C90" s="59"/>
      <c r="D90" s="60"/>
      <c r="E90" s="55"/>
      <c r="F90" s="120" t="s">
        <v>17</v>
      </c>
      <c r="G90" s="121">
        <f>SUM(G83:G89)</f>
        <v>24860</v>
      </c>
      <c r="H90" s="121">
        <f>SUM(H83:H89)</f>
        <v>52050</v>
      </c>
      <c r="I90" s="94">
        <f>SUM(I83:I89)</f>
        <v>76910</v>
      </c>
      <c r="J90" s="23"/>
      <c r="K90" s="23"/>
    </row>
    <row r="91" spans="1:11" ht="15.75">
      <c r="A91" s="113" t="s">
        <v>131</v>
      </c>
      <c r="B91" s="119" t="s">
        <v>140</v>
      </c>
      <c r="C91" s="55"/>
      <c r="D91" s="55"/>
      <c r="E91" s="55"/>
      <c r="F91" s="56"/>
      <c r="G91" s="56"/>
      <c r="H91" s="56"/>
      <c r="I91" s="90"/>
      <c r="J91" s="20"/>
      <c r="K91" s="20"/>
    </row>
    <row r="92" spans="1:11" ht="15.75">
      <c r="A92" s="113"/>
      <c r="B92" s="59">
        <v>0.4</v>
      </c>
      <c r="C92" s="60" t="s">
        <v>570</v>
      </c>
      <c r="D92" s="55" t="s">
        <v>3</v>
      </c>
      <c r="E92" s="55"/>
      <c r="F92" s="123">
        <f>BHNMS!F9</f>
        <v>45000</v>
      </c>
      <c r="G92" s="61">
        <f>F92*B92</f>
        <v>18000</v>
      </c>
      <c r="H92" s="62" t="s">
        <v>76</v>
      </c>
      <c r="I92" s="92">
        <f aca="true" t="shared" si="6" ref="I92:I97">+B92*F92</f>
        <v>18000</v>
      </c>
      <c r="J92" s="23"/>
      <c r="K92" s="23"/>
    </row>
    <row r="93" spans="1:11" ht="15.75">
      <c r="A93" s="113"/>
      <c r="B93" s="59">
        <v>0.2</v>
      </c>
      <c r="C93" s="60" t="s">
        <v>570</v>
      </c>
      <c r="D93" s="55" t="s">
        <v>18</v>
      </c>
      <c r="E93" s="55"/>
      <c r="F93" s="123">
        <f>BHNMS!F11</f>
        <v>52500</v>
      </c>
      <c r="G93" s="61">
        <f>F93*B93</f>
        <v>10500</v>
      </c>
      <c r="H93" s="62" t="s">
        <v>76</v>
      </c>
      <c r="I93" s="92">
        <f t="shared" si="6"/>
        <v>10500</v>
      </c>
      <c r="J93" s="5"/>
      <c r="K93" s="5"/>
    </row>
    <row r="94" spans="1:11" ht="15.75">
      <c r="A94" s="113"/>
      <c r="B94" s="59">
        <v>0.02</v>
      </c>
      <c r="C94" s="60" t="s">
        <v>570</v>
      </c>
      <c r="D94" s="55" t="s">
        <v>4</v>
      </c>
      <c r="E94" s="55"/>
      <c r="F94" s="123">
        <f>BHNMS!F10</f>
        <v>47500</v>
      </c>
      <c r="G94" s="61">
        <f>F94*B94</f>
        <v>950</v>
      </c>
      <c r="H94" s="62" t="s">
        <v>76</v>
      </c>
      <c r="I94" s="92">
        <f>+B94*F94</f>
        <v>950</v>
      </c>
      <c r="J94" s="5"/>
      <c r="K94" s="5"/>
    </row>
    <row r="95" spans="1:11" ht="15.75">
      <c r="A95" s="113"/>
      <c r="B95" s="59">
        <v>0.02</v>
      </c>
      <c r="C95" s="60" t="s">
        <v>570</v>
      </c>
      <c r="D95" s="55" t="s">
        <v>6</v>
      </c>
      <c r="E95" s="55"/>
      <c r="F95" s="123">
        <f>BHNMS!F12</f>
        <v>55000</v>
      </c>
      <c r="G95" s="61">
        <f>F95*B95</f>
        <v>1100</v>
      </c>
      <c r="H95" s="62" t="s">
        <v>76</v>
      </c>
      <c r="I95" s="92">
        <f t="shared" si="6"/>
        <v>1100</v>
      </c>
      <c r="J95" s="23"/>
      <c r="K95" s="23"/>
    </row>
    <row r="96" spans="1:11" ht="15.75">
      <c r="A96" s="113"/>
      <c r="B96" s="59">
        <v>0.012</v>
      </c>
      <c r="C96" s="60" t="s">
        <v>13</v>
      </c>
      <c r="D96" s="55" t="s">
        <v>127</v>
      </c>
      <c r="E96" s="55"/>
      <c r="F96" s="123">
        <f>BHNMS!F36</f>
        <v>65000</v>
      </c>
      <c r="G96" s="62" t="s">
        <v>76</v>
      </c>
      <c r="H96" s="61">
        <f>F96*B96</f>
        <v>780</v>
      </c>
      <c r="I96" s="92">
        <f t="shared" si="6"/>
        <v>780</v>
      </c>
      <c r="J96" s="23"/>
      <c r="K96" s="23"/>
    </row>
    <row r="97" spans="1:11" ht="15.75">
      <c r="A97" s="113"/>
      <c r="B97" s="59">
        <v>0.163</v>
      </c>
      <c r="C97" s="60" t="s">
        <v>15</v>
      </c>
      <c r="D97" s="55" t="s">
        <v>133</v>
      </c>
      <c r="E97" s="55"/>
      <c r="F97" s="123">
        <f>BHNMS!F33</f>
        <v>30000</v>
      </c>
      <c r="G97" s="62" t="s">
        <v>76</v>
      </c>
      <c r="H97" s="61">
        <f>F97*B97</f>
        <v>4890</v>
      </c>
      <c r="I97" s="92">
        <f t="shared" si="6"/>
        <v>4890</v>
      </c>
      <c r="J97" s="23"/>
      <c r="K97" s="23"/>
    </row>
    <row r="98" spans="1:11" ht="15.75">
      <c r="A98" s="113"/>
      <c r="B98" s="55"/>
      <c r="C98" s="59"/>
      <c r="D98" s="60"/>
      <c r="E98" s="55"/>
      <c r="F98" s="120" t="s">
        <v>17</v>
      </c>
      <c r="G98" s="121">
        <f>SUM(G92:G97)</f>
        <v>30550</v>
      </c>
      <c r="H98" s="121">
        <f>SUM(H92:H97)</f>
        <v>5670</v>
      </c>
      <c r="I98" s="94">
        <f>SUM(I92:I97)</f>
        <v>36220</v>
      </c>
      <c r="J98" s="23"/>
      <c r="K98" s="23"/>
    </row>
    <row r="99" spans="1:11" ht="15.75">
      <c r="A99" s="113" t="s">
        <v>131</v>
      </c>
      <c r="B99" s="119" t="s">
        <v>141</v>
      </c>
      <c r="C99" s="55"/>
      <c r="D99" s="55"/>
      <c r="E99" s="55"/>
      <c r="F99" s="56"/>
      <c r="G99" s="56"/>
      <c r="H99" s="56"/>
      <c r="I99" s="90"/>
      <c r="J99" s="23"/>
      <c r="K99" s="23"/>
    </row>
    <row r="100" spans="1:11" ht="15.75">
      <c r="A100" s="113"/>
      <c r="B100" s="59">
        <v>1.4</v>
      </c>
      <c r="C100" s="60" t="s">
        <v>570</v>
      </c>
      <c r="D100" s="55" t="s">
        <v>3</v>
      </c>
      <c r="E100" s="55"/>
      <c r="F100" s="123">
        <f>BHNMS!F9</f>
        <v>45000</v>
      </c>
      <c r="G100" s="61">
        <f>F100*B100</f>
        <v>62999.99999999999</v>
      </c>
      <c r="H100" s="62" t="s">
        <v>76</v>
      </c>
      <c r="I100" s="92">
        <f>+B100*F100</f>
        <v>62999.99999999999</v>
      </c>
      <c r="J100" s="23"/>
      <c r="K100" s="23"/>
    </row>
    <row r="101" spans="1:11" ht="15.75">
      <c r="A101" s="113"/>
      <c r="B101" s="59">
        <v>0.35</v>
      </c>
      <c r="C101" s="60" t="s">
        <v>570</v>
      </c>
      <c r="D101" s="55" t="s">
        <v>4</v>
      </c>
      <c r="E101" s="55"/>
      <c r="F101" s="123">
        <f>BHNMS!F10</f>
        <v>47500</v>
      </c>
      <c r="G101" s="61">
        <f>F101*B101</f>
        <v>16625</v>
      </c>
      <c r="H101" s="62" t="s">
        <v>76</v>
      </c>
      <c r="I101" s="92">
        <f>+B101*F101</f>
        <v>16625</v>
      </c>
      <c r="J101" s="23"/>
      <c r="K101" s="23"/>
    </row>
    <row r="102" spans="1:11" ht="15.75">
      <c r="A102" s="113"/>
      <c r="B102" s="59">
        <v>0.35</v>
      </c>
      <c r="C102" s="60" t="s">
        <v>15</v>
      </c>
      <c r="D102" s="55" t="s">
        <v>19</v>
      </c>
      <c r="E102" s="55"/>
      <c r="F102" s="123">
        <f>BHNMS!F58</f>
        <v>7500</v>
      </c>
      <c r="G102" s="62" t="s">
        <v>76</v>
      </c>
      <c r="H102" s="61">
        <f>F102*B102</f>
        <v>2625</v>
      </c>
      <c r="I102" s="92">
        <f>+B102*F102</f>
        <v>2625</v>
      </c>
      <c r="J102" s="23"/>
      <c r="K102" s="23"/>
    </row>
    <row r="103" spans="1:11" ht="15.75">
      <c r="A103" s="113"/>
      <c r="B103" s="59">
        <v>1</v>
      </c>
      <c r="C103" s="60" t="s">
        <v>109</v>
      </c>
      <c r="D103" s="55" t="s">
        <v>110</v>
      </c>
      <c r="E103" s="55"/>
      <c r="F103" s="123">
        <v>12000</v>
      </c>
      <c r="G103" s="61">
        <f>F103*B103</f>
        <v>12000</v>
      </c>
      <c r="H103" s="62" t="s">
        <v>76</v>
      </c>
      <c r="I103" s="92">
        <f>+B103*F103</f>
        <v>12000</v>
      </c>
      <c r="J103" s="20"/>
      <c r="K103" s="20"/>
    </row>
    <row r="104" spans="1:11" ht="15.75">
      <c r="A104" s="113"/>
      <c r="B104" s="55"/>
      <c r="C104" s="59"/>
      <c r="D104" s="60"/>
      <c r="E104" s="55"/>
      <c r="F104" s="120" t="s">
        <v>17</v>
      </c>
      <c r="G104" s="121">
        <f>SUM(G100:G103)</f>
        <v>91625</v>
      </c>
      <c r="H104" s="121">
        <f>SUM(H100:H103)</f>
        <v>2625</v>
      </c>
      <c r="I104" s="94">
        <f>SUM(I100:I103)</f>
        <v>94250</v>
      </c>
      <c r="J104" s="23"/>
      <c r="K104" s="23"/>
    </row>
    <row r="105" spans="1:11" ht="15.75">
      <c r="A105" s="113" t="s">
        <v>131</v>
      </c>
      <c r="B105" s="119" t="s">
        <v>142</v>
      </c>
      <c r="C105" s="55"/>
      <c r="D105" s="55"/>
      <c r="E105" s="55"/>
      <c r="F105" s="56"/>
      <c r="G105" s="56"/>
      <c r="H105" s="56"/>
      <c r="I105" s="90"/>
      <c r="J105" s="23"/>
      <c r="K105" s="23"/>
    </row>
    <row r="106" spans="1:11" ht="15.75">
      <c r="A106" s="113"/>
      <c r="B106" s="59">
        <v>1.4</v>
      </c>
      <c r="C106" s="60" t="s">
        <v>570</v>
      </c>
      <c r="D106" s="55" t="s">
        <v>3</v>
      </c>
      <c r="E106" s="55"/>
      <c r="F106" s="123">
        <f>BHNMS!F9</f>
        <v>45000</v>
      </c>
      <c r="G106" s="61">
        <f>F106*B106</f>
        <v>62999.99999999999</v>
      </c>
      <c r="H106" s="62" t="s">
        <v>76</v>
      </c>
      <c r="I106" s="92">
        <f>+B106*F106</f>
        <v>62999.99999999999</v>
      </c>
      <c r="J106" s="23"/>
      <c r="K106" s="23"/>
    </row>
    <row r="107" spans="1:11" ht="15.75">
      <c r="A107" s="113"/>
      <c r="B107" s="59">
        <v>0.35</v>
      </c>
      <c r="C107" s="60" t="s">
        <v>570</v>
      </c>
      <c r="D107" s="55" t="s">
        <v>4</v>
      </c>
      <c r="E107" s="55"/>
      <c r="F107" s="123">
        <f>BHNMS!F10</f>
        <v>47500</v>
      </c>
      <c r="G107" s="61">
        <f>F107*B107</f>
        <v>16625</v>
      </c>
      <c r="H107" s="62" t="s">
        <v>76</v>
      </c>
      <c r="I107" s="92">
        <f>+B107*F107</f>
        <v>16625</v>
      </c>
      <c r="J107" s="23"/>
      <c r="K107" s="23"/>
    </row>
    <row r="108" spans="1:11" ht="15.75">
      <c r="A108" s="113"/>
      <c r="B108" s="59">
        <v>0.35</v>
      </c>
      <c r="C108" s="60" t="s">
        <v>15</v>
      </c>
      <c r="D108" s="55" t="s">
        <v>143</v>
      </c>
      <c r="E108" s="55"/>
      <c r="F108" s="123">
        <f>BHNMS!F62</f>
        <v>18000</v>
      </c>
      <c r="G108" s="62" t="s">
        <v>76</v>
      </c>
      <c r="H108" s="61">
        <f>F108*B108</f>
        <v>6300</v>
      </c>
      <c r="I108" s="92">
        <f>+B108*F108</f>
        <v>6300</v>
      </c>
      <c r="J108" s="23"/>
      <c r="K108" s="23"/>
    </row>
    <row r="109" spans="1:11" ht="15.75">
      <c r="A109" s="113"/>
      <c r="B109" s="59"/>
      <c r="C109" s="60"/>
      <c r="D109" s="55"/>
      <c r="E109" s="55"/>
      <c r="F109" s="120" t="s">
        <v>17</v>
      </c>
      <c r="G109" s="121">
        <f>SUM(G106:G108)</f>
        <v>79625</v>
      </c>
      <c r="H109" s="121">
        <f>SUM(H106:H108)</f>
        <v>6300</v>
      </c>
      <c r="I109" s="94">
        <f>SUM(I106:I108)</f>
        <v>85925</v>
      </c>
      <c r="J109" s="23"/>
      <c r="K109" s="23"/>
    </row>
    <row r="110" spans="1:11" ht="15.75">
      <c r="A110" s="113" t="s">
        <v>131</v>
      </c>
      <c r="B110" s="119" t="s">
        <v>144</v>
      </c>
      <c r="C110" s="55"/>
      <c r="D110" s="55"/>
      <c r="E110" s="55"/>
      <c r="F110" s="56"/>
      <c r="G110" s="56"/>
      <c r="H110" s="56"/>
      <c r="I110" s="90"/>
      <c r="J110" s="20"/>
      <c r="K110" s="20"/>
    </row>
    <row r="111" spans="1:11" ht="15.75">
      <c r="A111" s="113"/>
      <c r="B111" s="59">
        <v>0.1</v>
      </c>
      <c r="C111" s="60" t="s">
        <v>570</v>
      </c>
      <c r="D111" s="55" t="s">
        <v>3</v>
      </c>
      <c r="E111" s="55"/>
      <c r="F111" s="123">
        <f>BHNMS!F9</f>
        <v>45000</v>
      </c>
      <c r="G111" s="61">
        <f>F111*B111</f>
        <v>4500</v>
      </c>
      <c r="H111" s="62" t="s">
        <v>76</v>
      </c>
      <c r="I111" s="92">
        <f>+B111*F111</f>
        <v>4500</v>
      </c>
      <c r="J111" s="23"/>
      <c r="K111" s="23"/>
    </row>
    <row r="112" spans="1:11" ht="15.75">
      <c r="A112" s="113"/>
      <c r="B112" s="59">
        <v>0.005</v>
      </c>
      <c r="C112" s="60" t="s">
        <v>570</v>
      </c>
      <c r="D112" s="55" t="s">
        <v>4</v>
      </c>
      <c r="E112" s="55"/>
      <c r="F112" s="123">
        <f>BHNMS!F10</f>
        <v>47500</v>
      </c>
      <c r="G112" s="62" t="s">
        <v>76</v>
      </c>
      <c r="H112" s="61">
        <f>F112*B112</f>
        <v>237.5</v>
      </c>
      <c r="I112" s="92">
        <f>+B112*F112</f>
        <v>237.5</v>
      </c>
      <c r="J112" s="5"/>
      <c r="K112" s="5"/>
    </row>
    <row r="113" spans="1:11" ht="15.75">
      <c r="A113" s="113"/>
      <c r="B113" s="59">
        <v>0.35</v>
      </c>
      <c r="C113" s="60" t="s">
        <v>15</v>
      </c>
      <c r="D113" s="55" t="s">
        <v>90</v>
      </c>
      <c r="E113" s="55"/>
      <c r="F113" s="123">
        <f>BHNMS!F65</f>
        <v>6500</v>
      </c>
      <c r="G113" s="62" t="s">
        <v>76</v>
      </c>
      <c r="H113" s="61">
        <f>F113*B113</f>
        <v>2275</v>
      </c>
      <c r="I113" s="92">
        <f>+B113*F113</f>
        <v>2275</v>
      </c>
      <c r="J113" s="23"/>
      <c r="K113" s="23"/>
    </row>
    <row r="114" spans="1:11" ht="16.5" thickBot="1">
      <c r="A114" s="114"/>
      <c r="B114" s="126"/>
      <c r="C114" s="127"/>
      <c r="D114" s="115"/>
      <c r="E114" s="128"/>
      <c r="F114" s="129" t="s">
        <v>17</v>
      </c>
      <c r="G114" s="130">
        <f>SUM(G111:G113)</f>
        <v>4500</v>
      </c>
      <c r="H114" s="130">
        <f>SUM(H111:H113)</f>
        <v>2512.5</v>
      </c>
      <c r="I114" s="131">
        <f>SUM(I111:I113)</f>
        <v>7012.5</v>
      </c>
      <c r="J114" s="23"/>
      <c r="K114" s="23"/>
    </row>
    <row r="115" spans="1:11" ht="15.75">
      <c r="A115" s="36"/>
      <c r="B115" s="35"/>
      <c r="C115" s="37"/>
      <c r="D115" s="36"/>
      <c r="E115" s="35"/>
      <c r="F115" s="35"/>
      <c r="G115" s="38"/>
      <c r="H115" s="36"/>
      <c r="I115" s="38"/>
      <c r="J115" s="23"/>
      <c r="K115" s="23"/>
    </row>
    <row r="116" spans="1:11" ht="15.75">
      <c r="A116" s="5"/>
      <c r="B116" s="12"/>
      <c r="C116" s="13"/>
      <c r="D116" s="5"/>
      <c r="E116" s="5"/>
      <c r="F116" s="5"/>
      <c r="G116" s="23"/>
      <c r="H116" s="13"/>
      <c r="I116" s="23"/>
      <c r="J116" s="23"/>
      <c r="K116" s="23"/>
    </row>
    <row r="117" spans="1:11" ht="15.75">
      <c r="A117" s="5"/>
      <c r="B117" s="5"/>
      <c r="C117" s="5"/>
      <c r="D117" s="5"/>
      <c r="E117" s="5"/>
      <c r="F117" s="5"/>
      <c r="G117" s="5"/>
      <c r="H117" s="5"/>
      <c r="I117" s="5"/>
      <c r="J117" s="23"/>
      <c r="K117" s="23"/>
    </row>
    <row r="118" spans="10:11" ht="15.75">
      <c r="J118" s="23"/>
      <c r="K118" s="23"/>
    </row>
    <row r="119" spans="10:11" ht="15.75">
      <c r="J119" s="23"/>
      <c r="K119" s="23"/>
    </row>
    <row r="120" spans="1:11" ht="15.75">
      <c r="A120" s="34"/>
      <c r="D120" s="39"/>
      <c r="J120" s="23"/>
      <c r="K120" s="23"/>
    </row>
    <row r="121" spans="1:11" ht="15.75">
      <c r="A121" s="34"/>
      <c r="D121" s="39"/>
      <c r="J121" s="20"/>
      <c r="K121" s="20"/>
    </row>
    <row r="122" spans="1:11" ht="15.75">
      <c r="A122" s="34"/>
      <c r="D122" s="39"/>
      <c r="J122" s="23"/>
      <c r="K122" s="23"/>
    </row>
    <row r="123" spans="1:11" ht="15.75">
      <c r="A123" s="34"/>
      <c r="D123" s="39"/>
      <c r="J123" s="5"/>
      <c r="K123" s="5"/>
    </row>
    <row r="124" spans="1:11" ht="15.75">
      <c r="A124" s="34"/>
      <c r="D124" s="39"/>
      <c r="J124" s="23"/>
      <c r="K124" s="23"/>
    </row>
    <row r="125" spans="1:11" ht="15.75">
      <c r="A125" s="372"/>
      <c r="B125" s="372"/>
      <c r="C125" s="372"/>
      <c r="D125" s="372"/>
      <c r="E125" s="372"/>
      <c r="G125" s="34"/>
      <c r="H125" s="34"/>
      <c r="I125" s="34"/>
      <c r="J125" s="23"/>
      <c r="K125" s="23"/>
    </row>
    <row r="126" spans="1:11" ht="15.75">
      <c r="A126" s="372"/>
      <c r="B126" s="372"/>
      <c r="C126" s="372"/>
      <c r="D126" s="372"/>
      <c r="E126" s="372"/>
      <c r="G126" s="34"/>
      <c r="H126" s="34"/>
      <c r="I126" s="34"/>
      <c r="J126" s="23"/>
      <c r="K126" s="23"/>
    </row>
    <row r="127" spans="1:11" ht="15.75">
      <c r="A127" s="372"/>
      <c r="B127" s="372"/>
      <c r="C127" s="372"/>
      <c r="D127" s="372"/>
      <c r="E127" s="372"/>
      <c r="J127" s="23"/>
      <c r="K127" s="23"/>
    </row>
    <row r="128" spans="1:11" ht="15.75">
      <c r="A128" s="34"/>
      <c r="B128" s="34"/>
      <c r="C128" s="34"/>
      <c r="D128" s="34"/>
      <c r="E128" s="34"/>
      <c r="J128" s="23"/>
      <c r="K128" s="23"/>
    </row>
    <row r="129" spans="10:11" ht="15.75">
      <c r="J129" s="23"/>
      <c r="K129" s="23"/>
    </row>
    <row r="130" spans="10:11" ht="15.75">
      <c r="J130" s="23"/>
      <c r="K130" s="23"/>
    </row>
    <row r="131" spans="1:11" ht="15.75">
      <c r="A131" s="373"/>
      <c r="B131" s="373"/>
      <c r="C131" s="373"/>
      <c r="D131" s="373"/>
      <c r="E131" s="373"/>
      <c r="G131" s="1"/>
      <c r="H131" s="1"/>
      <c r="I131" s="1"/>
      <c r="J131" s="20"/>
      <c r="K131" s="20"/>
    </row>
    <row r="132" spans="1:11" ht="15.75">
      <c r="A132" s="372"/>
      <c r="B132" s="372"/>
      <c r="C132" s="372"/>
      <c r="D132" s="372"/>
      <c r="E132" s="372"/>
      <c r="G132" s="34"/>
      <c r="H132" s="34"/>
      <c r="I132" s="34"/>
      <c r="J132" s="20"/>
      <c r="K132" s="20"/>
    </row>
    <row r="133" spans="1:11" ht="15.75">
      <c r="A133" s="34"/>
      <c r="D133" s="39"/>
      <c r="J133" s="23"/>
      <c r="K133" s="23"/>
    </row>
    <row r="134" spans="1:11" ht="15.75">
      <c r="A134" s="34"/>
      <c r="D134" s="39"/>
      <c r="J134" s="5"/>
      <c r="K134" s="5"/>
    </row>
    <row r="135" spans="1:11" ht="15.75">
      <c r="A135" s="34"/>
      <c r="D135" s="39"/>
      <c r="J135" s="23"/>
      <c r="K135" s="23"/>
    </row>
    <row r="136" spans="1:11" ht="15.75">
      <c r="A136" s="34"/>
      <c r="D136" s="39"/>
      <c r="J136" s="23"/>
      <c r="K136" s="23"/>
    </row>
    <row r="137" spans="1:11" ht="15.75">
      <c r="A137" s="34"/>
      <c r="D137" s="39"/>
      <c r="J137" s="23"/>
      <c r="K137" s="23"/>
    </row>
    <row r="138" spans="1:11" ht="15.75">
      <c r="A138" s="34"/>
      <c r="D138" s="39"/>
      <c r="J138" s="23"/>
      <c r="K138" s="23"/>
    </row>
    <row r="139" spans="1:11" ht="15.75">
      <c r="A139" s="34"/>
      <c r="D139" s="39"/>
      <c r="J139" s="23"/>
      <c r="K139" s="23"/>
    </row>
    <row r="140" spans="1:11" ht="15.75">
      <c r="A140" s="34"/>
      <c r="D140" s="39"/>
      <c r="J140" s="23"/>
      <c r="K140" s="23"/>
    </row>
    <row r="141" spans="1:11" ht="15.75">
      <c r="A141" s="34"/>
      <c r="D141" s="39"/>
      <c r="J141" s="23"/>
      <c r="K141" s="23"/>
    </row>
    <row r="142" spans="1:11" ht="15.75">
      <c r="A142" s="34"/>
      <c r="D142" s="39"/>
      <c r="J142" s="23"/>
      <c r="K142" s="23"/>
    </row>
    <row r="143" spans="1:11" ht="15.75">
      <c r="A143" s="34"/>
      <c r="D143" s="39"/>
      <c r="J143" s="20"/>
      <c r="K143" s="20"/>
    </row>
    <row r="144" spans="1:11" ht="15.75">
      <c r="A144" s="34"/>
      <c r="D144" s="39"/>
      <c r="J144" s="23"/>
      <c r="K144" s="23"/>
    </row>
    <row r="145" spans="1:11" ht="15.75">
      <c r="A145" s="34"/>
      <c r="D145" s="39"/>
      <c r="J145" s="5"/>
      <c r="K145" s="5"/>
    </row>
    <row r="146" spans="1:11" ht="15.75">
      <c r="A146" s="34"/>
      <c r="D146" s="39"/>
      <c r="J146" s="23"/>
      <c r="K146" s="23"/>
    </row>
    <row r="147" spans="1:11" ht="15.75">
      <c r="A147" s="34"/>
      <c r="D147" s="39"/>
      <c r="J147" s="23"/>
      <c r="K147" s="23"/>
    </row>
    <row r="148" spans="1:11" ht="15.75">
      <c r="A148" s="34"/>
      <c r="D148" s="39"/>
      <c r="J148" s="23"/>
      <c r="K148" s="23"/>
    </row>
    <row r="149" spans="1:11" ht="15.75">
      <c r="A149" s="34"/>
      <c r="D149" s="39"/>
      <c r="J149" s="23"/>
      <c r="K149" s="23"/>
    </row>
    <row r="150" spans="1:11" ht="15.75">
      <c r="A150" s="34"/>
      <c r="D150" s="39"/>
      <c r="J150" s="23"/>
      <c r="K150" s="23"/>
    </row>
    <row r="151" spans="1:11" ht="15.75">
      <c r="A151" s="34"/>
      <c r="D151" s="39"/>
      <c r="J151" s="23"/>
      <c r="K151" s="23"/>
    </row>
    <row r="152" spans="1:11" ht="15.75">
      <c r="A152" s="34"/>
      <c r="D152" s="39"/>
      <c r="J152" s="23"/>
      <c r="K152" s="23"/>
    </row>
    <row r="153" spans="1:11" ht="15.75">
      <c r="A153" s="34"/>
      <c r="D153" s="39"/>
      <c r="J153" s="23"/>
      <c r="K153" s="23"/>
    </row>
    <row r="154" spans="1:11" ht="15.75">
      <c r="A154" s="34"/>
      <c r="D154" s="39"/>
      <c r="J154" s="23"/>
      <c r="K154" s="23"/>
    </row>
    <row r="155" spans="1:11" ht="15.75">
      <c r="A155" s="34"/>
      <c r="D155" s="39"/>
      <c r="J155" s="23"/>
      <c r="K155" s="23"/>
    </row>
    <row r="156" spans="4:11" ht="15.75">
      <c r="D156" s="39"/>
      <c r="J156" s="20"/>
      <c r="K156" s="20"/>
    </row>
    <row r="157" spans="4:11" ht="15.75">
      <c r="D157" s="39"/>
      <c r="J157" s="23"/>
      <c r="K157" s="23"/>
    </row>
    <row r="158" spans="4:11" ht="15.75">
      <c r="D158" s="39"/>
      <c r="J158" s="5"/>
      <c r="K158" s="5"/>
    </row>
    <row r="159" spans="4:11" ht="15.75">
      <c r="D159" s="39"/>
      <c r="J159" s="23"/>
      <c r="K159" s="23"/>
    </row>
    <row r="160" spans="4:11" ht="15.75">
      <c r="D160" s="39"/>
      <c r="J160" s="23"/>
      <c r="K160" s="23"/>
    </row>
    <row r="161" spans="4:11" ht="15.75">
      <c r="D161" s="39"/>
      <c r="J161" s="23"/>
      <c r="K161" s="23"/>
    </row>
    <row r="162" spans="4:11" ht="15.75">
      <c r="D162" s="39"/>
      <c r="J162" s="23"/>
      <c r="K162" s="23"/>
    </row>
    <row r="163" spans="4:11" ht="15.75">
      <c r="D163" s="39"/>
      <c r="J163" s="23"/>
      <c r="K163" s="23"/>
    </row>
    <row r="164" spans="4:11" ht="15.75">
      <c r="D164" s="39"/>
      <c r="J164" s="23"/>
      <c r="K164" s="23"/>
    </row>
    <row r="165" spans="4:11" ht="15.75">
      <c r="D165" s="39"/>
      <c r="J165" s="23"/>
      <c r="K165" s="23"/>
    </row>
    <row r="166" spans="4:11" ht="15.75">
      <c r="D166" s="39"/>
      <c r="J166" s="23"/>
      <c r="K166" s="23"/>
    </row>
    <row r="167" spans="4:11" ht="15.75">
      <c r="D167" s="39"/>
      <c r="J167" s="23"/>
      <c r="K167" s="23"/>
    </row>
    <row r="168" spans="4:11" ht="15.75">
      <c r="D168" s="39"/>
      <c r="J168" s="23"/>
      <c r="K168" s="23"/>
    </row>
    <row r="169" spans="4:11" ht="15.75">
      <c r="D169" s="39"/>
      <c r="J169" s="20"/>
      <c r="K169" s="20"/>
    </row>
    <row r="170" spans="4:11" ht="15.75">
      <c r="D170" s="39"/>
      <c r="J170" s="23"/>
      <c r="K170" s="23"/>
    </row>
    <row r="171" spans="4:11" ht="15.75">
      <c r="D171" s="39"/>
      <c r="J171" s="5"/>
      <c r="K171" s="5"/>
    </row>
    <row r="172" spans="4:11" ht="15.75">
      <c r="D172" s="39"/>
      <c r="J172" s="23"/>
      <c r="K172" s="23"/>
    </row>
    <row r="173" spans="4:11" ht="15.75">
      <c r="D173" s="39"/>
      <c r="J173" s="23"/>
      <c r="K173" s="23"/>
    </row>
    <row r="174" spans="4:11" ht="15.75">
      <c r="D174" s="39"/>
      <c r="J174" s="23"/>
      <c r="K174" s="23"/>
    </row>
    <row r="175" spans="4:11" ht="15.75">
      <c r="D175" s="39"/>
      <c r="J175" s="23"/>
      <c r="K175" s="23"/>
    </row>
    <row r="176" spans="4:11" ht="15.75">
      <c r="D176" s="39"/>
      <c r="J176" s="23"/>
      <c r="K176" s="23"/>
    </row>
    <row r="177" spans="4:11" ht="15.75">
      <c r="D177" s="39"/>
      <c r="J177" s="23"/>
      <c r="K177" s="23"/>
    </row>
    <row r="178" spans="4:11" ht="15.75">
      <c r="D178" s="39"/>
      <c r="J178" s="23"/>
      <c r="K178" s="23"/>
    </row>
    <row r="179" spans="4:11" ht="15.75">
      <c r="D179" s="39"/>
      <c r="J179" s="23"/>
      <c r="K179" s="23"/>
    </row>
    <row r="180" spans="4:11" ht="15.75">
      <c r="D180" s="39"/>
      <c r="J180" s="23"/>
      <c r="K180" s="23"/>
    </row>
    <row r="181" spans="4:11" ht="15.75">
      <c r="D181" s="39"/>
      <c r="J181" s="23"/>
      <c r="K181" s="23"/>
    </row>
    <row r="182" spans="4:11" ht="15.75">
      <c r="D182" s="39"/>
      <c r="J182" s="20"/>
      <c r="K182" s="20"/>
    </row>
    <row r="183" spans="4:11" ht="15.75">
      <c r="D183" s="39"/>
      <c r="J183" s="20"/>
      <c r="K183" s="20"/>
    </row>
    <row r="184" spans="4:11" ht="15.75">
      <c r="D184" s="39"/>
      <c r="J184" s="5"/>
      <c r="K184" s="5"/>
    </row>
    <row r="185" spans="4:11" ht="15.75">
      <c r="D185" s="39"/>
      <c r="J185" s="23"/>
      <c r="K185" s="23"/>
    </row>
    <row r="186" spans="4:11" ht="15.75">
      <c r="D186" s="39"/>
      <c r="J186" s="23"/>
      <c r="K186" s="23"/>
    </row>
    <row r="187" spans="4:11" ht="15.75">
      <c r="D187" s="39"/>
      <c r="J187" s="23"/>
      <c r="K187" s="23"/>
    </row>
    <row r="188" spans="4:11" ht="15.75">
      <c r="D188" s="39"/>
      <c r="J188" s="23"/>
      <c r="K188" s="23"/>
    </row>
    <row r="189" spans="4:11" ht="15.75">
      <c r="D189" s="39"/>
      <c r="J189" s="23"/>
      <c r="K189" s="23"/>
    </row>
    <row r="190" spans="4:11" ht="15.75">
      <c r="D190" s="39"/>
      <c r="J190" s="23"/>
      <c r="K190" s="23"/>
    </row>
    <row r="191" spans="4:11" ht="15.75">
      <c r="D191" s="39"/>
      <c r="J191" s="23"/>
      <c r="K191" s="23"/>
    </row>
    <row r="192" spans="4:11" ht="15.75">
      <c r="D192" s="39"/>
      <c r="J192" s="20"/>
      <c r="K192" s="20"/>
    </row>
    <row r="193" spans="4:11" ht="15.75">
      <c r="D193" s="39"/>
      <c r="J193" s="23"/>
      <c r="K193" s="23"/>
    </row>
    <row r="194" spans="4:11" ht="15.75">
      <c r="D194" s="39"/>
      <c r="J194" s="5"/>
      <c r="K194" s="5"/>
    </row>
    <row r="195" spans="4:11" ht="15.75">
      <c r="D195" s="39"/>
      <c r="J195" s="23"/>
      <c r="K195" s="23"/>
    </row>
    <row r="196" spans="4:11" ht="15.75">
      <c r="D196" s="39"/>
      <c r="J196" s="23"/>
      <c r="K196" s="23"/>
    </row>
    <row r="197" spans="4:11" ht="15.75">
      <c r="D197" s="39"/>
      <c r="J197" s="23"/>
      <c r="K197" s="23"/>
    </row>
    <row r="198" spans="4:11" ht="15.75">
      <c r="D198" s="39"/>
      <c r="J198" s="23"/>
      <c r="K198" s="23"/>
    </row>
    <row r="199" spans="4:11" ht="15.75">
      <c r="D199" s="39"/>
      <c r="J199" s="23"/>
      <c r="K199" s="23"/>
    </row>
    <row r="200" spans="4:11" ht="15.75">
      <c r="D200" s="39"/>
      <c r="J200" s="23"/>
      <c r="K200" s="23"/>
    </row>
    <row r="201" spans="4:11" ht="15.75">
      <c r="D201" s="39"/>
      <c r="J201" s="23"/>
      <c r="K201" s="23"/>
    </row>
    <row r="202" spans="4:11" ht="15.75">
      <c r="D202" s="39"/>
      <c r="J202" s="20"/>
      <c r="K202" s="20"/>
    </row>
    <row r="203" spans="4:11" ht="15.75">
      <c r="D203" s="39"/>
      <c r="J203" s="23"/>
      <c r="K203" s="23"/>
    </row>
    <row r="204" spans="4:11" ht="15.75">
      <c r="D204" s="39"/>
      <c r="J204" s="5"/>
      <c r="K204" s="5"/>
    </row>
    <row r="205" spans="4:11" ht="15.75">
      <c r="D205" s="39"/>
      <c r="J205" s="23"/>
      <c r="K205" s="23"/>
    </row>
    <row r="206" spans="4:11" ht="15.75">
      <c r="D206" s="39"/>
      <c r="J206" s="23"/>
      <c r="K206" s="23"/>
    </row>
    <row r="207" spans="4:11" ht="15.75">
      <c r="D207" s="39"/>
      <c r="J207" s="23"/>
      <c r="K207" s="23"/>
    </row>
    <row r="208" spans="4:11" ht="15.75">
      <c r="D208" s="39"/>
      <c r="J208" s="23"/>
      <c r="K208" s="23"/>
    </row>
    <row r="209" spans="4:11" ht="15.75">
      <c r="D209" s="39"/>
      <c r="J209" s="23"/>
      <c r="K209" s="23"/>
    </row>
    <row r="210" spans="4:11" ht="15.75">
      <c r="D210" s="39"/>
      <c r="J210" s="23"/>
      <c r="K210" s="23"/>
    </row>
    <row r="211" spans="4:11" ht="15.75">
      <c r="D211" s="39"/>
      <c r="J211" s="23"/>
      <c r="K211" s="23"/>
    </row>
    <row r="212" spans="4:11" ht="15.75">
      <c r="D212" s="39"/>
      <c r="J212" s="20"/>
      <c r="K212" s="20"/>
    </row>
    <row r="213" spans="4:11" ht="15.75">
      <c r="D213" s="39"/>
      <c r="J213" s="5"/>
      <c r="K213" s="5"/>
    </row>
    <row r="214" spans="4:11" ht="15.75">
      <c r="D214" s="39"/>
      <c r="J214" s="5"/>
      <c r="K214" s="5"/>
    </row>
    <row r="215" spans="4:11" ht="15.75">
      <c r="D215" s="39"/>
      <c r="J215" s="23"/>
      <c r="K215" s="23"/>
    </row>
    <row r="216" spans="4:11" ht="15.75">
      <c r="D216" s="39"/>
      <c r="J216" s="23"/>
      <c r="K216" s="23"/>
    </row>
    <row r="217" spans="4:11" ht="15.75">
      <c r="D217" s="39"/>
      <c r="J217" s="23"/>
      <c r="K217" s="23"/>
    </row>
    <row r="218" spans="4:11" ht="15.75">
      <c r="D218" s="39"/>
      <c r="J218" s="23"/>
      <c r="K218" s="23"/>
    </row>
    <row r="219" spans="4:11" ht="15.75">
      <c r="D219" s="39"/>
      <c r="J219" s="23"/>
      <c r="K219" s="23"/>
    </row>
    <row r="220" spans="4:11" ht="15.75">
      <c r="D220" s="39"/>
      <c r="J220" s="23"/>
      <c r="K220" s="23"/>
    </row>
    <row r="221" spans="10:11" ht="15.75">
      <c r="J221" s="23"/>
      <c r="K221" s="23"/>
    </row>
    <row r="222" spans="10:11" ht="15.75">
      <c r="J222" s="20"/>
      <c r="K222" s="20"/>
    </row>
    <row r="223" spans="10:11" ht="15.75">
      <c r="J223" s="23"/>
      <c r="K223" s="23"/>
    </row>
    <row r="224" spans="10:11" ht="15.75">
      <c r="J224" s="5"/>
      <c r="K224" s="5"/>
    </row>
    <row r="225" spans="10:11" ht="15.75">
      <c r="J225" s="23"/>
      <c r="K225" s="23"/>
    </row>
    <row r="226" spans="10:11" ht="15.75">
      <c r="J226" s="23"/>
      <c r="K226" s="23"/>
    </row>
    <row r="227" spans="10:11" ht="15.75">
      <c r="J227" s="23"/>
      <c r="K227" s="23"/>
    </row>
    <row r="228" spans="10:11" ht="15.75">
      <c r="J228" s="23"/>
      <c r="K228" s="23"/>
    </row>
    <row r="229" spans="10:11" ht="15.75">
      <c r="J229" s="23"/>
      <c r="K229" s="23"/>
    </row>
    <row r="230" spans="10:11" ht="15.75">
      <c r="J230" s="23"/>
      <c r="K230" s="23"/>
    </row>
    <row r="231" spans="10:11" ht="15.75">
      <c r="J231" s="23"/>
      <c r="K231" s="23"/>
    </row>
    <row r="232" spans="10:11" ht="15.75">
      <c r="J232" s="20"/>
      <c r="K232" s="20"/>
    </row>
    <row r="233" spans="10:11" ht="15.75">
      <c r="J233" s="23"/>
      <c r="K233" s="23"/>
    </row>
    <row r="234" spans="10:11" ht="15.75">
      <c r="J234" s="23"/>
      <c r="K234" s="23"/>
    </row>
    <row r="235" spans="10:11" ht="15.75">
      <c r="J235" s="5"/>
      <c r="K235" s="5"/>
    </row>
    <row r="236" spans="10:11" ht="15.75">
      <c r="J236" s="23"/>
      <c r="K236" s="23"/>
    </row>
    <row r="237" spans="10:11" ht="15.75">
      <c r="J237" s="23"/>
      <c r="K237" s="23"/>
    </row>
    <row r="238" spans="10:11" ht="15.75">
      <c r="J238" s="23"/>
      <c r="K238" s="23"/>
    </row>
    <row r="239" spans="10:11" ht="15.75">
      <c r="J239" s="23"/>
      <c r="K239" s="23"/>
    </row>
    <row r="240" spans="10:11" ht="15.75">
      <c r="J240" s="23"/>
      <c r="K240" s="23"/>
    </row>
    <row r="241" spans="10:11" ht="15.75">
      <c r="J241" s="23"/>
      <c r="K241" s="23"/>
    </row>
    <row r="242" spans="10:11" ht="15.75">
      <c r="J242" s="23"/>
      <c r="K242" s="23"/>
    </row>
    <row r="243" spans="10:11" ht="15.75">
      <c r="J243" s="20"/>
      <c r="K243" s="20"/>
    </row>
    <row r="244" spans="10:11" ht="15.75">
      <c r="J244" s="5"/>
      <c r="K244" s="5"/>
    </row>
    <row r="245" spans="10:11" ht="15.75">
      <c r="J245" s="5"/>
      <c r="K245" s="5"/>
    </row>
    <row r="246" spans="10:11" ht="15.75">
      <c r="J246" s="23"/>
      <c r="K246" s="23"/>
    </row>
    <row r="247" spans="10:11" ht="15.75">
      <c r="J247" s="23"/>
      <c r="K247" s="23"/>
    </row>
    <row r="248" spans="10:11" ht="15.75">
      <c r="J248" s="23"/>
      <c r="K248" s="23"/>
    </row>
    <row r="249" spans="10:11" ht="15.75">
      <c r="J249" s="23"/>
      <c r="K249" s="23"/>
    </row>
    <row r="250" spans="10:11" ht="15.75">
      <c r="J250" s="23"/>
      <c r="K250" s="23"/>
    </row>
    <row r="251" spans="10:11" ht="15.75">
      <c r="J251" s="23"/>
      <c r="K251" s="23"/>
    </row>
    <row r="252" spans="10:11" ht="15.75">
      <c r="J252" s="23"/>
      <c r="K252" s="23"/>
    </row>
    <row r="253" spans="10:11" ht="15.75">
      <c r="J253" s="23"/>
      <c r="K253" s="23"/>
    </row>
    <row r="254" spans="10:11" ht="15.75">
      <c r="J254" s="23"/>
      <c r="K254" s="23"/>
    </row>
    <row r="255" spans="10:11" ht="15.75">
      <c r="J255" s="23"/>
      <c r="K255" s="23"/>
    </row>
    <row r="256" spans="10:11" ht="15.75">
      <c r="J256" s="23"/>
      <c r="K256" s="23"/>
    </row>
    <row r="257" spans="10:11" ht="15.75">
      <c r="J257" s="23"/>
      <c r="K257" s="23"/>
    </row>
    <row r="258" spans="10:11" ht="15.75">
      <c r="J258" s="20"/>
      <c r="K258" s="20"/>
    </row>
    <row r="259" spans="10:11" ht="15.75">
      <c r="J259" s="23"/>
      <c r="K259" s="23"/>
    </row>
    <row r="260" spans="10:11" ht="15.75">
      <c r="J260" s="23"/>
      <c r="K260" s="23"/>
    </row>
    <row r="261" spans="10:11" ht="15.75">
      <c r="J261" s="23"/>
      <c r="K261" s="23"/>
    </row>
    <row r="262" spans="10:11" ht="15.75">
      <c r="J262" s="23"/>
      <c r="K262" s="23"/>
    </row>
    <row r="263" spans="10:11" ht="15.75">
      <c r="J263" s="23"/>
      <c r="K263" s="23"/>
    </row>
    <row r="264" spans="10:11" ht="15.75">
      <c r="J264" s="20"/>
      <c r="K264" s="20"/>
    </row>
    <row r="265" spans="10:11" ht="15.75">
      <c r="J265" s="23"/>
      <c r="K265" s="23"/>
    </row>
    <row r="266" spans="10:11" ht="15.75">
      <c r="J266" s="23"/>
      <c r="K266" s="23"/>
    </row>
    <row r="267" spans="10:11" ht="15.75">
      <c r="J267" s="23"/>
      <c r="K267" s="23"/>
    </row>
    <row r="268" spans="10:11" ht="15.75">
      <c r="J268" s="23"/>
      <c r="K268" s="23"/>
    </row>
    <row r="269" spans="10:11" ht="15.75">
      <c r="J269" s="23"/>
      <c r="K269" s="23"/>
    </row>
    <row r="270" spans="10:11" ht="15.75">
      <c r="J270" s="20"/>
      <c r="K270" s="20"/>
    </row>
    <row r="271" spans="10:11" ht="15.75">
      <c r="J271" s="5"/>
      <c r="K271" s="5"/>
    </row>
    <row r="272" spans="10:11" ht="15.75">
      <c r="J272" s="23"/>
      <c r="K272" s="23"/>
    </row>
    <row r="273" spans="10:11" ht="15.75">
      <c r="J273" s="23"/>
      <c r="K273" s="23"/>
    </row>
    <row r="274" spans="10:11" ht="15.75">
      <c r="J274" s="23"/>
      <c r="K274" s="23"/>
    </row>
    <row r="275" spans="10:11" ht="15.75">
      <c r="J275" s="23"/>
      <c r="K275" s="23"/>
    </row>
    <row r="276" spans="10:11" ht="15.75">
      <c r="J276" s="20"/>
      <c r="K276" s="20"/>
    </row>
    <row r="277" spans="10:11" ht="15.75">
      <c r="J277" s="5"/>
      <c r="K277" s="5"/>
    </row>
    <row r="278" spans="10:11" ht="15.75">
      <c r="J278" s="23"/>
      <c r="K278" s="23"/>
    </row>
    <row r="279" spans="10:11" ht="15.75">
      <c r="J279" s="23"/>
      <c r="K279" s="23"/>
    </row>
    <row r="280" spans="10:11" ht="15.75">
      <c r="J280" s="23"/>
      <c r="K280" s="23"/>
    </row>
    <row r="281" spans="10:11" ht="15.75">
      <c r="J281" s="23"/>
      <c r="K281" s="23"/>
    </row>
    <row r="282" spans="10:11" ht="15.75">
      <c r="J282" s="20"/>
      <c r="K282" s="20"/>
    </row>
    <row r="283" spans="10:11" ht="15.75">
      <c r="J283" s="5"/>
      <c r="K283" s="5"/>
    </row>
    <row r="284" spans="10:11" ht="15.75">
      <c r="J284" s="23"/>
      <c r="K284" s="23"/>
    </row>
    <row r="285" spans="10:11" ht="15.75">
      <c r="J285" s="23"/>
      <c r="K285" s="23"/>
    </row>
    <row r="286" spans="10:11" ht="15.75">
      <c r="J286" s="23"/>
      <c r="K286" s="23"/>
    </row>
    <row r="287" spans="10:11" ht="15.75">
      <c r="J287" s="23"/>
      <c r="K287" s="23"/>
    </row>
    <row r="288" spans="10:11" ht="15.75">
      <c r="J288" s="20"/>
      <c r="K288" s="20"/>
    </row>
    <row r="289" spans="10:11" ht="15.75">
      <c r="J289" s="20"/>
      <c r="K289" s="20"/>
    </row>
    <row r="290" spans="10:11" ht="15.75">
      <c r="J290" s="5"/>
      <c r="K290" s="5"/>
    </row>
    <row r="291" spans="10:11" ht="15.75">
      <c r="J291" s="5"/>
      <c r="K291" s="5"/>
    </row>
    <row r="292" spans="10:11" ht="15.75">
      <c r="J292" s="5"/>
      <c r="K292" s="5"/>
    </row>
    <row r="293" spans="10:11" ht="15.75">
      <c r="J293" s="23"/>
      <c r="K293" s="23"/>
    </row>
    <row r="294" spans="10:11" ht="15.75">
      <c r="J294" s="23"/>
      <c r="K294" s="23"/>
    </row>
    <row r="295" spans="10:11" ht="15.75">
      <c r="J295" s="23"/>
      <c r="K295" s="23"/>
    </row>
    <row r="296" spans="10:11" ht="15.75">
      <c r="J296" s="23"/>
      <c r="K296" s="23"/>
    </row>
    <row r="297" spans="10:11" ht="15.75">
      <c r="J297" s="23"/>
      <c r="K297" s="23"/>
    </row>
    <row r="298" spans="10:11" ht="15.75">
      <c r="J298" s="23"/>
      <c r="K298" s="23"/>
    </row>
    <row r="299" spans="10:11" ht="15.75">
      <c r="J299" s="23"/>
      <c r="K299" s="23"/>
    </row>
    <row r="300" spans="10:11" ht="15.75">
      <c r="J300" s="20"/>
      <c r="K300" s="20"/>
    </row>
    <row r="301" spans="10:11" ht="15.75">
      <c r="J301" s="20"/>
      <c r="K301" s="20"/>
    </row>
    <row r="302" spans="10:11" ht="15.75">
      <c r="J302" s="5"/>
      <c r="K302" s="5"/>
    </row>
    <row r="303" spans="10:11" ht="15.75">
      <c r="J303" s="5"/>
      <c r="K303" s="5"/>
    </row>
    <row r="304" spans="10:11" ht="15.75">
      <c r="J304" s="23"/>
      <c r="K304" s="23"/>
    </row>
    <row r="305" spans="10:11" ht="15.75">
      <c r="J305" s="23"/>
      <c r="K305" s="23"/>
    </row>
    <row r="306" spans="10:11" ht="15.75">
      <c r="J306" s="23"/>
      <c r="K306" s="23"/>
    </row>
    <row r="307" spans="10:11" ht="15.75">
      <c r="J307" s="23"/>
      <c r="K307" s="23"/>
    </row>
    <row r="308" spans="10:11" ht="15.75">
      <c r="J308" s="23"/>
      <c r="K308" s="23"/>
    </row>
    <row r="309" spans="10:11" ht="15.75">
      <c r="J309" s="23"/>
      <c r="K309" s="23"/>
    </row>
    <row r="310" spans="10:11" ht="15.75">
      <c r="J310" s="5"/>
      <c r="K310" s="5"/>
    </row>
    <row r="311" spans="10:11" ht="15.75">
      <c r="J311" s="23"/>
      <c r="K311" s="23"/>
    </row>
    <row r="312" spans="10:11" ht="15.75">
      <c r="J312" s="23"/>
      <c r="K312" s="23"/>
    </row>
    <row r="313" spans="10:11" ht="15.75">
      <c r="J313" s="23"/>
      <c r="K313" s="23"/>
    </row>
    <row r="314" spans="10:11" ht="15.75">
      <c r="J314" s="23"/>
      <c r="K314" s="23"/>
    </row>
    <row r="315" spans="10:11" ht="15.75">
      <c r="J315" s="20"/>
      <c r="K315" s="20"/>
    </row>
    <row r="316" spans="10:11" ht="15.75">
      <c r="J316" s="5"/>
      <c r="K316" s="5"/>
    </row>
    <row r="317" spans="10:11" ht="15.75">
      <c r="J317" s="5"/>
      <c r="K317" s="5"/>
    </row>
    <row r="318" spans="10:11" ht="15.75">
      <c r="J318" s="23"/>
      <c r="K318" s="23"/>
    </row>
    <row r="319" spans="10:11" ht="15.75">
      <c r="J319" s="23"/>
      <c r="K319" s="23"/>
    </row>
    <row r="320" spans="10:11" ht="15.75">
      <c r="J320" s="23"/>
      <c r="K320" s="23"/>
    </row>
    <row r="321" spans="10:11" ht="15.75">
      <c r="J321" s="23"/>
      <c r="K321" s="23"/>
    </row>
    <row r="322" spans="10:11" ht="15.75">
      <c r="J322" s="23"/>
      <c r="K322" s="23"/>
    </row>
    <row r="323" spans="10:11" ht="15.75">
      <c r="J323" s="23"/>
      <c r="K323" s="23"/>
    </row>
    <row r="324" spans="10:11" ht="15.75">
      <c r="J324" s="23"/>
      <c r="K324" s="23"/>
    </row>
    <row r="325" spans="10:11" ht="15.75">
      <c r="J325" s="23"/>
      <c r="K325" s="23"/>
    </row>
    <row r="326" spans="10:11" ht="15.75">
      <c r="J326" s="23"/>
      <c r="K326" s="23"/>
    </row>
    <row r="327" spans="10:11" ht="15.75">
      <c r="J327" s="23"/>
      <c r="K327" s="23"/>
    </row>
    <row r="328" spans="10:11" ht="15.75">
      <c r="J328" s="5"/>
      <c r="K328" s="5"/>
    </row>
    <row r="329" spans="10:11" ht="15.75">
      <c r="J329" s="23"/>
      <c r="K329" s="23"/>
    </row>
    <row r="330" spans="10:11" ht="15.75">
      <c r="J330" s="23"/>
      <c r="K330" s="23"/>
    </row>
    <row r="331" spans="10:11" ht="15.75">
      <c r="J331" s="23"/>
      <c r="K331" s="23"/>
    </row>
    <row r="332" spans="10:11" ht="15.75">
      <c r="J332" s="23"/>
      <c r="K332" s="23"/>
    </row>
    <row r="333" spans="10:11" ht="15.75">
      <c r="J333" s="20"/>
      <c r="K333" s="20"/>
    </row>
    <row r="334" spans="10:11" ht="15.75">
      <c r="J334" s="5"/>
      <c r="K334" s="5"/>
    </row>
    <row r="335" spans="10:11" ht="16.5" thickBot="1">
      <c r="J335" s="40"/>
      <c r="K335" s="40"/>
    </row>
    <row r="343" spans="10:11" ht="15.75">
      <c r="J343" s="34"/>
      <c r="K343" s="34"/>
    </row>
    <row r="344" spans="10:11" ht="15.75">
      <c r="J344" s="34"/>
      <c r="K344" s="34"/>
    </row>
    <row r="349" spans="10:11" ht="15.75">
      <c r="J349" s="1"/>
      <c r="K349" s="1"/>
    </row>
    <row r="350" spans="10:11" ht="15.75">
      <c r="J350" s="34"/>
      <c r="K350" s="34"/>
    </row>
    <row r="413" ht="15.75">
      <c r="L413" s="3" t="s">
        <v>16</v>
      </c>
    </row>
  </sheetData>
  <mergeCells count="9">
    <mergeCell ref="G10:G12"/>
    <mergeCell ref="H10:H12"/>
    <mergeCell ref="B13:E13"/>
    <mergeCell ref="A125:E125"/>
    <mergeCell ref="B10:E12"/>
    <mergeCell ref="A132:E132"/>
    <mergeCell ref="A131:E131"/>
    <mergeCell ref="A127:E127"/>
    <mergeCell ref="A126:E126"/>
  </mergeCells>
  <printOptions horizontalCentered="1"/>
  <pageMargins left="0.6" right="0.6" top="1" bottom="1" header="0.5" footer="0.5"/>
  <pageSetup horizontalDpi="300" verticalDpi="300" orientation="portrait" scale="75" r:id="rId1"/>
  <rowBreaks count="2" manualBreakCount="2">
    <brk id="278" max="255" man="1"/>
    <brk id="3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447"/>
  <sheetViews>
    <sheetView workbookViewId="0" topLeftCell="A1">
      <selection activeCell="E34" sqref="E34"/>
    </sheetView>
  </sheetViews>
  <sheetFormatPr defaultColWidth="9.140625" defaultRowHeight="12.75"/>
  <cols>
    <col min="1" max="1" width="10.7109375" style="3" customWidth="1"/>
    <col min="2" max="2" width="1.7109375" style="3" customWidth="1"/>
    <col min="3" max="3" width="10.7109375" style="3" customWidth="1"/>
    <col min="4" max="4" width="6.421875" style="3" customWidth="1"/>
    <col min="5" max="5" width="24.8515625" style="3" customWidth="1"/>
    <col min="6" max="8" width="16.7109375" style="3" customWidth="1"/>
    <col min="9" max="9" width="14.140625" style="3" customWidth="1"/>
    <col min="10" max="10" width="16.7109375" style="3" customWidth="1"/>
    <col min="11" max="11" width="3.7109375" style="3" customWidth="1"/>
    <col min="12" max="12" width="12.7109375" style="3" customWidth="1"/>
    <col min="13" max="16384" width="9.140625" style="3" customWidth="1"/>
  </cols>
  <sheetData>
    <row r="1" spans="1:10" ht="22.5">
      <c r="A1" s="98" t="s">
        <v>186</v>
      </c>
      <c r="B1" s="2"/>
      <c r="C1" s="2"/>
      <c r="D1" s="2"/>
      <c r="E1" s="2"/>
      <c r="F1" s="2"/>
      <c r="G1" s="2"/>
      <c r="H1" s="2"/>
      <c r="I1" s="2"/>
      <c r="J1" s="2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5.75">
      <c r="A3" s="4" t="s">
        <v>24</v>
      </c>
      <c r="B3" s="4"/>
      <c r="C3" s="4"/>
      <c r="D3" s="1" t="s">
        <v>25</v>
      </c>
      <c r="E3" s="4" t="s">
        <v>88</v>
      </c>
      <c r="F3" s="4"/>
      <c r="G3" s="4"/>
      <c r="H3" s="4"/>
      <c r="I3" s="1"/>
      <c r="J3" s="1"/>
      <c r="K3" s="2"/>
      <c r="L3" s="2"/>
    </row>
    <row r="4" spans="1:12" ht="15.75">
      <c r="A4" s="4" t="s">
        <v>30</v>
      </c>
      <c r="B4" s="4"/>
      <c r="C4" s="4"/>
      <c r="D4" s="1" t="s">
        <v>25</v>
      </c>
      <c r="E4" s="4" t="s">
        <v>188</v>
      </c>
      <c r="F4" s="4"/>
      <c r="G4" s="4"/>
      <c r="H4" s="4"/>
      <c r="I4" s="1"/>
      <c r="J4" s="1"/>
      <c r="K4" s="1"/>
      <c r="L4" s="1"/>
    </row>
    <row r="5" spans="1:12" ht="15.75">
      <c r="A5" s="4" t="s">
        <v>41</v>
      </c>
      <c r="B5" s="4"/>
      <c r="C5" s="4"/>
      <c r="D5" s="1" t="s">
        <v>25</v>
      </c>
      <c r="E5" s="4" t="s">
        <v>189</v>
      </c>
      <c r="F5" s="4"/>
      <c r="G5" s="4"/>
      <c r="H5" s="4"/>
      <c r="I5" s="1"/>
      <c r="J5" s="1"/>
      <c r="K5" s="1"/>
      <c r="L5" s="1"/>
    </row>
    <row r="6" spans="1:12" ht="15.75">
      <c r="A6" s="4" t="s">
        <v>42</v>
      </c>
      <c r="B6" s="4"/>
      <c r="C6" s="4"/>
      <c r="D6" s="1" t="s">
        <v>25</v>
      </c>
      <c r="E6" s="4" t="s">
        <v>579</v>
      </c>
      <c r="F6" s="4"/>
      <c r="G6" s="4"/>
      <c r="H6" s="4"/>
      <c r="I6" s="1"/>
      <c r="J6" s="1"/>
      <c r="K6" s="1"/>
      <c r="L6" s="1"/>
    </row>
    <row r="7" spans="1:12" ht="15.75">
      <c r="A7" s="4"/>
      <c r="B7" s="4"/>
      <c r="C7" s="4"/>
      <c r="D7" s="1"/>
      <c r="E7" s="4"/>
      <c r="F7" s="4"/>
      <c r="G7" s="4"/>
      <c r="H7" s="4"/>
      <c r="I7" s="1"/>
      <c r="J7" s="1"/>
      <c r="K7" s="1"/>
      <c r="L7" s="1"/>
    </row>
    <row r="8" spans="1:12" ht="15.75">
      <c r="A8" s="4"/>
      <c r="B8" s="4"/>
      <c r="C8" s="4"/>
      <c r="D8" s="1"/>
      <c r="E8" s="4"/>
      <c r="F8" s="4"/>
      <c r="G8" s="4"/>
      <c r="H8" s="4"/>
      <c r="I8" s="1"/>
      <c r="J8" s="1"/>
      <c r="K8" s="1"/>
      <c r="L8" s="1"/>
    </row>
    <row r="9" spans="1:12" ht="16.5" thickBot="1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</row>
    <row r="10" spans="1:12" ht="15.75" customHeight="1">
      <c r="A10" s="79"/>
      <c r="B10" s="340" t="s">
        <v>146</v>
      </c>
      <c r="C10" s="393"/>
      <c r="D10" s="393"/>
      <c r="E10" s="393"/>
      <c r="F10" s="394"/>
      <c r="G10" s="80"/>
      <c r="H10" s="81" t="s">
        <v>147</v>
      </c>
      <c r="I10" s="80" t="s">
        <v>45</v>
      </c>
      <c r="J10" s="82" t="s">
        <v>38</v>
      </c>
      <c r="K10" s="1"/>
      <c r="L10" s="1"/>
    </row>
    <row r="11" spans="1:12" ht="15.75">
      <c r="A11" s="83" t="s">
        <v>79</v>
      </c>
      <c r="B11" s="383"/>
      <c r="C11" s="384"/>
      <c r="D11" s="384"/>
      <c r="E11" s="384"/>
      <c r="F11" s="385"/>
      <c r="G11" s="45" t="s">
        <v>44</v>
      </c>
      <c r="H11" s="45" t="s">
        <v>46</v>
      </c>
      <c r="I11" s="45" t="s">
        <v>44</v>
      </c>
      <c r="J11" s="84" t="s">
        <v>45</v>
      </c>
      <c r="K11" s="5"/>
      <c r="L11" s="5"/>
    </row>
    <row r="12" spans="1:12" ht="15" customHeight="1">
      <c r="A12" s="85"/>
      <c r="B12" s="386"/>
      <c r="C12" s="387"/>
      <c r="D12" s="387"/>
      <c r="E12" s="387"/>
      <c r="F12" s="388"/>
      <c r="G12" s="48"/>
      <c r="H12" s="48"/>
      <c r="I12" s="48" t="s">
        <v>39</v>
      </c>
      <c r="J12" s="86" t="s">
        <v>39</v>
      </c>
      <c r="K12" s="5"/>
      <c r="L12" s="5"/>
    </row>
    <row r="13" spans="1:12" ht="15.75">
      <c r="A13" s="87" t="s">
        <v>32</v>
      </c>
      <c r="B13" s="73"/>
      <c r="C13" s="395" t="s">
        <v>33</v>
      </c>
      <c r="D13" s="396"/>
      <c r="E13" s="396"/>
      <c r="F13" s="397"/>
      <c r="G13" s="75" t="s">
        <v>34</v>
      </c>
      <c r="H13" s="74" t="s">
        <v>35</v>
      </c>
      <c r="I13" s="74" t="s">
        <v>36</v>
      </c>
      <c r="J13" s="88" t="s">
        <v>37</v>
      </c>
      <c r="K13" s="5"/>
      <c r="L13" s="5"/>
    </row>
    <row r="14" spans="1:12" ht="15.75">
      <c r="A14" s="89" t="s">
        <v>1</v>
      </c>
      <c r="B14" s="66"/>
      <c r="C14" s="54" t="s">
        <v>148</v>
      </c>
      <c r="D14" s="5"/>
      <c r="E14" s="55"/>
      <c r="F14" s="55"/>
      <c r="G14" s="56"/>
      <c r="H14" s="99"/>
      <c r="I14" s="99"/>
      <c r="J14" s="100"/>
      <c r="K14" s="5"/>
      <c r="L14" s="5"/>
    </row>
    <row r="15" spans="1:12" ht="15.75">
      <c r="A15" s="91"/>
      <c r="B15" s="60"/>
      <c r="C15" s="60"/>
      <c r="D15" s="5"/>
      <c r="E15" s="55"/>
      <c r="F15" s="55"/>
      <c r="G15" s="61"/>
      <c r="H15" s="101"/>
      <c r="I15" s="99"/>
      <c r="J15" s="102"/>
      <c r="K15" s="5"/>
      <c r="L15" s="5"/>
    </row>
    <row r="16" spans="1:12" ht="15.75">
      <c r="A16" s="93">
        <v>1</v>
      </c>
      <c r="B16" s="67"/>
      <c r="C16" s="59" t="s">
        <v>3</v>
      </c>
      <c r="D16" s="5"/>
      <c r="E16" s="55"/>
      <c r="F16" s="55"/>
      <c r="G16" s="64" t="s">
        <v>108</v>
      </c>
      <c r="H16" s="103">
        <v>0.625</v>
      </c>
      <c r="I16" s="101">
        <f>BHNMS!G9</f>
        <v>6428.571428571428</v>
      </c>
      <c r="J16" s="102">
        <f>I16*H16</f>
        <v>4017.8571428571427</v>
      </c>
      <c r="K16" s="5"/>
      <c r="L16" s="5"/>
    </row>
    <row r="17" spans="1:10" ht="15.75">
      <c r="A17" s="93">
        <v>2</v>
      </c>
      <c r="B17" s="67"/>
      <c r="C17" s="59" t="s">
        <v>4</v>
      </c>
      <c r="D17" s="5"/>
      <c r="E17" s="55"/>
      <c r="F17" s="55"/>
      <c r="G17" s="64" t="s">
        <v>108</v>
      </c>
      <c r="H17" s="103">
        <v>0.077</v>
      </c>
      <c r="I17" s="101">
        <f>BHNMS!G10</f>
        <v>6785.714285714285</v>
      </c>
      <c r="J17" s="102">
        <f>I17*H17</f>
        <v>522.5</v>
      </c>
    </row>
    <row r="18" spans="1:12" ht="15.75">
      <c r="A18" s="357" t="s">
        <v>180</v>
      </c>
      <c r="B18" s="358"/>
      <c r="C18" s="358"/>
      <c r="D18" s="358"/>
      <c r="E18" s="358"/>
      <c r="F18" s="358"/>
      <c r="G18" s="358"/>
      <c r="H18" s="358"/>
      <c r="I18" s="351"/>
      <c r="J18" s="94">
        <f>SUM(J15:J17)</f>
        <v>4540.357142857143</v>
      </c>
      <c r="K18" s="19"/>
      <c r="L18" s="19"/>
    </row>
    <row r="19" spans="1:12" ht="15.75">
      <c r="A19" s="95"/>
      <c r="B19" s="55"/>
      <c r="C19" s="55"/>
      <c r="D19" s="59"/>
      <c r="E19" s="55"/>
      <c r="F19" s="55"/>
      <c r="G19" s="56"/>
      <c r="H19" s="56"/>
      <c r="I19" s="56"/>
      <c r="J19" s="92"/>
      <c r="K19" s="19"/>
      <c r="L19" s="19"/>
    </row>
    <row r="20" spans="1:12" ht="15.75">
      <c r="A20" s="89" t="s">
        <v>7</v>
      </c>
      <c r="B20" s="66"/>
      <c r="C20" s="54" t="s">
        <v>149</v>
      </c>
      <c r="D20" s="5"/>
      <c r="E20" s="55"/>
      <c r="F20" s="55"/>
      <c r="G20" s="56"/>
      <c r="H20" s="56"/>
      <c r="I20" s="56"/>
      <c r="J20" s="90"/>
      <c r="K20" s="19"/>
      <c r="L20" s="19"/>
    </row>
    <row r="21" spans="1:12" ht="15.75">
      <c r="A21" s="91"/>
      <c r="B21" s="60"/>
      <c r="C21" s="59"/>
      <c r="D21" s="5"/>
      <c r="E21" s="55"/>
      <c r="F21" s="55"/>
      <c r="G21" s="61"/>
      <c r="H21" s="61"/>
      <c r="I21" s="62"/>
      <c r="J21" s="92"/>
      <c r="K21" s="20"/>
      <c r="L21" s="20"/>
    </row>
    <row r="22" spans="1:12" ht="15.75">
      <c r="A22" s="93">
        <v>1</v>
      </c>
      <c r="B22" s="67"/>
      <c r="C22" s="59" t="s">
        <v>150</v>
      </c>
      <c r="D22" s="5"/>
      <c r="E22" s="55"/>
      <c r="F22" s="55"/>
      <c r="G22" s="64" t="s">
        <v>108</v>
      </c>
      <c r="H22" s="103">
        <v>0.051</v>
      </c>
      <c r="I22" s="101">
        <f>BHNMS!G80</f>
        <v>247475.36</v>
      </c>
      <c r="J22" s="102">
        <f>I22*H22</f>
        <v>12621.243359999999</v>
      </c>
      <c r="K22" s="20"/>
      <c r="L22" s="20"/>
    </row>
    <row r="23" spans="1:12" ht="15.75">
      <c r="A23" s="93">
        <v>2</v>
      </c>
      <c r="B23" s="67"/>
      <c r="C23" s="59" t="s">
        <v>110</v>
      </c>
      <c r="D23" s="5"/>
      <c r="E23" s="55"/>
      <c r="F23" s="55"/>
      <c r="G23" s="64" t="s">
        <v>109</v>
      </c>
      <c r="H23" s="103">
        <v>1</v>
      </c>
      <c r="I23" s="101">
        <f>BHNMS!G87</f>
        <v>12000</v>
      </c>
      <c r="J23" s="102">
        <f>I23*H23</f>
        <v>12000</v>
      </c>
      <c r="K23" s="19"/>
      <c r="L23" s="19"/>
    </row>
    <row r="24" spans="1:10" ht="15.75">
      <c r="A24" s="357" t="s">
        <v>181</v>
      </c>
      <c r="B24" s="358"/>
      <c r="C24" s="358"/>
      <c r="D24" s="358"/>
      <c r="E24" s="358"/>
      <c r="F24" s="358"/>
      <c r="G24" s="358"/>
      <c r="H24" s="358"/>
      <c r="I24" s="351"/>
      <c r="J24" s="96">
        <f>SUM(J21:J23)</f>
        <v>24621.24336</v>
      </c>
    </row>
    <row r="25" spans="1:12" ht="15.75">
      <c r="A25" s="348" t="s">
        <v>97</v>
      </c>
      <c r="B25" s="71"/>
      <c r="C25" s="352" t="s">
        <v>155</v>
      </c>
      <c r="D25" s="353"/>
      <c r="E25" s="353"/>
      <c r="F25" s="353"/>
      <c r="G25" s="353"/>
      <c r="H25" s="353"/>
      <c r="I25" s="354"/>
      <c r="J25" s="398">
        <f>J18+J24</f>
        <v>29161.600502857145</v>
      </c>
      <c r="K25" s="19"/>
      <c r="L25" s="19"/>
    </row>
    <row r="26" spans="1:12" ht="15" customHeight="1">
      <c r="A26" s="349"/>
      <c r="B26" s="72"/>
      <c r="C26" s="355"/>
      <c r="D26" s="355"/>
      <c r="E26" s="355"/>
      <c r="F26" s="355"/>
      <c r="G26" s="355"/>
      <c r="H26" s="355"/>
      <c r="I26" s="347"/>
      <c r="J26" s="399"/>
      <c r="K26" s="19"/>
      <c r="L26" s="19"/>
    </row>
    <row r="27" spans="1:12" ht="15.75">
      <c r="A27" s="348" t="s">
        <v>151</v>
      </c>
      <c r="B27" s="71"/>
      <c r="C27" s="368" t="s">
        <v>153</v>
      </c>
      <c r="D27" s="368"/>
      <c r="E27" s="368"/>
      <c r="F27" s="368"/>
      <c r="G27" s="368"/>
      <c r="H27" s="368"/>
      <c r="I27" s="369"/>
      <c r="J27" s="398">
        <f>J25*10%</f>
        <v>2916.1600502857145</v>
      </c>
      <c r="K27" s="19"/>
      <c r="L27" s="19"/>
    </row>
    <row r="28" spans="1:12" ht="15.75">
      <c r="A28" s="349"/>
      <c r="B28" s="72"/>
      <c r="C28" s="402"/>
      <c r="D28" s="402"/>
      <c r="E28" s="402"/>
      <c r="F28" s="402"/>
      <c r="G28" s="402"/>
      <c r="H28" s="402"/>
      <c r="I28" s="403"/>
      <c r="J28" s="399"/>
      <c r="K28" s="19"/>
      <c r="L28" s="19"/>
    </row>
    <row r="29" spans="1:12" ht="15.75">
      <c r="A29" s="348" t="s">
        <v>152</v>
      </c>
      <c r="B29" s="71"/>
      <c r="C29" s="368" t="s">
        <v>154</v>
      </c>
      <c r="D29" s="368"/>
      <c r="E29" s="368"/>
      <c r="F29" s="368"/>
      <c r="G29" s="368"/>
      <c r="H29" s="368"/>
      <c r="I29" s="369"/>
      <c r="J29" s="400">
        <f>J25+J27</f>
        <v>32077.76055314286</v>
      </c>
      <c r="K29" s="19"/>
      <c r="L29" s="19"/>
    </row>
    <row r="30" spans="1:12" ht="16.5" thickBot="1">
      <c r="A30" s="350"/>
      <c r="B30" s="97"/>
      <c r="C30" s="370"/>
      <c r="D30" s="370"/>
      <c r="E30" s="370"/>
      <c r="F30" s="370"/>
      <c r="G30" s="370"/>
      <c r="H30" s="370"/>
      <c r="I30" s="356"/>
      <c r="J30" s="401"/>
      <c r="K30" s="19"/>
      <c r="L30" s="19"/>
    </row>
    <row r="31" spans="1:12" ht="20.25" customHeight="1">
      <c r="A31" s="76"/>
      <c r="B31" s="76"/>
      <c r="C31" s="77"/>
      <c r="D31" s="77"/>
      <c r="E31" s="77"/>
      <c r="F31" s="77"/>
      <c r="G31" s="77"/>
      <c r="H31" s="77"/>
      <c r="I31" s="77"/>
      <c r="J31" s="78"/>
      <c r="K31" s="19"/>
      <c r="L31" s="19"/>
    </row>
    <row r="32" spans="1:12" ht="18.75" customHeight="1">
      <c r="A32" s="98" t="s">
        <v>156</v>
      </c>
      <c r="B32" s="98"/>
      <c r="C32" s="98"/>
      <c r="D32" s="98"/>
      <c r="E32" s="98"/>
      <c r="F32" s="98"/>
      <c r="G32" s="98"/>
      <c r="H32" s="98"/>
      <c r="I32" s="98"/>
      <c r="J32" s="98"/>
      <c r="K32" s="19"/>
      <c r="L32" s="19"/>
    </row>
    <row r="33" spans="1:12" s="105" customFormat="1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04"/>
      <c r="L33" s="104"/>
    </row>
    <row r="34" spans="1:12" ht="13.5" customHeight="1">
      <c r="A34" s="4" t="s">
        <v>24</v>
      </c>
      <c r="B34" s="4"/>
      <c r="C34" s="4"/>
      <c r="D34" s="1" t="s">
        <v>25</v>
      </c>
      <c r="E34" s="4" t="s">
        <v>88</v>
      </c>
      <c r="F34" s="4"/>
      <c r="G34" s="4"/>
      <c r="H34" s="4"/>
      <c r="I34" s="1"/>
      <c r="J34" s="1"/>
      <c r="K34" s="19"/>
      <c r="L34" s="19"/>
    </row>
    <row r="35" spans="1:12" ht="13.5" customHeight="1">
      <c r="A35" s="4" t="s">
        <v>30</v>
      </c>
      <c r="B35" s="4"/>
      <c r="C35" s="4"/>
      <c r="D35" s="1" t="s">
        <v>25</v>
      </c>
      <c r="E35" s="4" t="s">
        <v>188</v>
      </c>
      <c r="F35" s="4"/>
      <c r="G35" s="4"/>
      <c r="H35" s="4"/>
      <c r="I35" s="1"/>
      <c r="J35" s="1"/>
      <c r="K35" s="19"/>
      <c r="L35" s="19"/>
    </row>
    <row r="36" spans="1:12" ht="13.5" customHeight="1">
      <c r="A36" s="4" t="s">
        <v>41</v>
      </c>
      <c r="B36" s="4"/>
      <c r="C36" s="4"/>
      <c r="D36" s="1" t="s">
        <v>25</v>
      </c>
      <c r="E36" s="4" t="s">
        <v>189</v>
      </c>
      <c r="F36" s="4"/>
      <c r="G36" s="4"/>
      <c r="H36" s="4"/>
      <c r="I36" s="1"/>
      <c r="J36" s="1"/>
      <c r="K36" s="19"/>
      <c r="L36" s="19"/>
    </row>
    <row r="37" spans="1:12" ht="13.5" customHeight="1">
      <c r="A37" s="4" t="s">
        <v>42</v>
      </c>
      <c r="B37" s="4"/>
      <c r="C37" s="4"/>
      <c r="D37" s="1" t="s">
        <v>25</v>
      </c>
      <c r="E37" s="4" t="s">
        <v>190</v>
      </c>
      <c r="F37" s="4"/>
      <c r="G37" s="4"/>
      <c r="H37" s="4"/>
      <c r="I37" s="1"/>
      <c r="J37" s="1"/>
      <c r="K37" s="19"/>
      <c r="L37" s="19"/>
    </row>
    <row r="38" spans="1:12" ht="13.5" customHeight="1">
      <c r="A38" s="13"/>
      <c r="B38" s="13"/>
      <c r="C38" s="12"/>
      <c r="D38" s="13"/>
      <c r="E38" s="5"/>
      <c r="F38" s="5"/>
      <c r="G38" s="22"/>
      <c r="H38" s="23"/>
      <c r="I38" s="23"/>
      <c r="J38" s="24"/>
      <c r="K38" s="19"/>
      <c r="L38" s="19"/>
    </row>
    <row r="39" spans="1:12" ht="13.5" customHeight="1" thickBot="1">
      <c r="A39" s="13"/>
      <c r="B39" s="13"/>
      <c r="C39" s="12"/>
      <c r="D39" s="13"/>
      <c r="E39" s="5"/>
      <c r="F39" s="5"/>
      <c r="G39" s="22"/>
      <c r="H39" s="23"/>
      <c r="I39" s="23"/>
      <c r="J39" s="24"/>
      <c r="K39" s="19"/>
      <c r="L39" s="19"/>
    </row>
    <row r="40" spans="1:12" ht="13.5" customHeight="1">
      <c r="A40" s="391" t="s">
        <v>77</v>
      </c>
      <c r="B40" s="21"/>
      <c r="C40" s="359" t="s">
        <v>157</v>
      </c>
      <c r="D40" s="359"/>
      <c r="E40" s="359"/>
      <c r="F40" s="360"/>
      <c r="G40" s="363" t="s">
        <v>158</v>
      </c>
      <c r="H40" s="363" t="s">
        <v>159</v>
      </c>
      <c r="I40" s="363" t="s">
        <v>44</v>
      </c>
      <c r="J40" s="389" t="s">
        <v>57</v>
      </c>
      <c r="K40" s="19"/>
      <c r="L40" s="19"/>
    </row>
    <row r="41" spans="1:12" ht="13.5" customHeight="1">
      <c r="A41" s="392"/>
      <c r="B41" s="68"/>
      <c r="C41" s="361"/>
      <c r="D41" s="361"/>
      <c r="E41" s="361"/>
      <c r="F41" s="362"/>
      <c r="G41" s="364"/>
      <c r="H41" s="364"/>
      <c r="I41" s="364"/>
      <c r="J41" s="390"/>
      <c r="K41" s="19"/>
      <c r="L41" s="19"/>
    </row>
    <row r="42" spans="1:12" ht="13.5" customHeight="1">
      <c r="A42" s="11"/>
      <c r="B42" s="13"/>
      <c r="C42" s="12"/>
      <c r="D42" s="13"/>
      <c r="E42" s="5"/>
      <c r="F42" s="5"/>
      <c r="G42" s="14"/>
      <c r="H42" s="14"/>
      <c r="I42" s="15"/>
      <c r="J42" s="16"/>
      <c r="K42" s="23"/>
      <c r="L42" s="23"/>
    </row>
    <row r="43" spans="1:12" ht="15.75">
      <c r="A43" s="7" t="s">
        <v>20</v>
      </c>
      <c r="B43" s="13"/>
      <c r="C43" s="12"/>
      <c r="D43" s="177" t="s">
        <v>160</v>
      </c>
      <c r="E43" s="5"/>
      <c r="F43" s="5"/>
      <c r="G43" s="14"/>
      <c r="H43" s="18"/>
      <c r="I43" s="14"/>
      <c r="J43" s="16"/>
      <c r="K43" s="23"/>
      <c r="L43" s="23"/>
    </row>
    <row r="44" spans="1:12" ht="15.75">
      <c r="A44" s="17">
        <v>1</v>
      </c>
      <c r="B44" s="69"/>
      <c r="C44" s="12"/>
      <c r="D44" s="12" t="s">
        <v>161</v>
      </c>
      <c r="E44" s="12"/>
      <c r="F44" s="5"/>
      <c r="G44" s="14"/>
      <c r="H44" s="14"/>
      <c r="I44" s="15"/>
      <c r="J44" s="16"/>
      <c r="K44" s="20"/>
      <c r="L44" s="20"/>
    </row>
    <row r="45" spans="1:12" ht="15.75">
      <c r="A45" s="17">
        <v>2</v>
      </c>
      <c r="B45" s="69"/>
      <c r="C45" s="12"/>
      <c r="D45" s="12" t="s">
        <v>162</v>
      </c>
      <c r="E45" s="12"/>
      <c r="F45" s="5"/>
      <c r="G45" s="25"/>
      <c r="H45" s="26"/>
      <c r="I45" s="26"/>
      <c r="J45" s="16"/>
      <c r="K45" s="20"/>
      <c r="L45" s="20"/>
    </row>
    <row r="46" spans="1:12" ht="15.75">
      <c r="A46" s="17">
        <v>3</v>
      </c>
      <c r="B46" s="69"/>
      <c r="C46" s="5"/>
      <c r="D46" s="12" t="s">
        <v>163</v>
      </c>
      <c r="E46" s="12"/>
      <c r="F46" s="5"/>
      <c r="G46" s="9"/>
      <c r="H46" s="9"/>
      <c r="I46" s="9"/>
      <c r="J46" s="16"/>
      <c r="K46" s="20"/>
      <c r="L46" s="20"/>
    </row>
    <row r="47" spans="1:12" ht="15.75">
      <c r="A47" s="17">
        <v>4</v>
      </c>
      <c r="B47" s="69"/>
      <c r="C47" s="27"/>
      <c r="D47" s="12" t="s">
        <v>164</v>
      </c>
      <c r="E47" s="12"/>
      <c r="F47" s="5"/>
      <c r="G47" s="160" t="s">
        <v>191</v>
      </c>
      <c r="H47" s="157">
        <v>7</v>
      </c>
      <c r="I47" s="15" t="s">
        <v>108</v>
      </c>
      <c r="J47" s="10"/>
      <c r="K47" s="23"/>
      <c r="L47" s="23"/>
    </row>
    <row r="48" spans="1:12" ht="15.75">
      <c r="A48" s="17">
        <v>5</v>
      </c>
      <c r="B48" s="69"/>
      <c r="C48" s="12"/>
      <c r="D48" s="12" t="s">
        <v>165</v>
      </c>
      <c r="E48" s="12"/>
      <c r="F48" s="5"/>
      <c r="G48" s="161" t="s">
        <v>192</v>
      </c>
      <c r="H48" s="14">
        <v>1.5</v>
      </c>
      <c r="I48" s="18" t="s">
        <v>12</v>
      </c>
      <c r="J48" s="16"/>
      <c r="K48" s="5"/>
      <c r="L48" s="5"/>
    </row>
    <row r="49" spans="1:12" ht="15.75">
      <c r="A49" s="11"/>
      <c r="B49" s="13"/>
      <c r="C49" s="12"/>
      <c r="D49" s="13"/>
      <c r="E49" s="5"/>
      <c r="F49" s="5"/>
      <c r="G49" s="162"/>
      <c r="H49" s="14"/>
      <c r="I49" s="18"/>
      <c r="J49" s="16"/>
      <c r="K49" s="23"/>
      <c r="L49" s="23"/>
    </row>
    <row r="50" spans="1:12" ht="15.75">
      <c r="A50" s="7" t="s">
        <v>21</v>
      </c>
      <c r="B50" s="13"/>
      <c r="C50" s="12"/>
      <c r="D50" s="177" t="s">
        <v>166</v>
      </c>
      <c r="E50" s="5"/>
      <c r="F50" s="5"/>
      <c r="G50" s="161"/>
      <c r="H50" s="18"/>
      <c r="I50" s="14"/>
      <c r="J50" s="16"/>
      <c r="K50" s="23"/>
      <c r="L50" s="23"/>
    </row>
    <row r="51" spans="1:12" ht="15.75">
      <c r="A51" s="17">
        <v>1</v>
      </c>
      <c r="B51" s="69"/>
      <c r="C51" s="12"/>
      <c r="D51" s="12" t="s">
        <v>193</v>
      </c>
      <c r="E51" s="5"/>
      <c r="F51" s="5"/>
      <c r="G51" s="162"/>
      <c r="H51" s="18"/>
      <c r="I51" s="14"/>
      <c r="J51" s="16"/>
      <c r="K51" s="23"/>
      <c r="L51" s="23"/>
    </row>
    <row r="52" spans="1:12" ht="15.75">
      <c r="A52" s="17"/>
      <c r="B52" s="69"/>
      <c r="C52" s="12"/>
      <c r="D52" s="12" t="s">
        <v>194</v>
      </c>
      <c r="E52" s="5"/>
      <c r="F52" s="5"/>
      <c r="G52" s="162"/>
      <c r="H52" s="18"/>
      <c r="I52" s="14"/>
      <c r="J52" s="16"/>
      <c r="K52" s="23"/>
      <c r="L52" s="23"/>
    </row>
    <row r="53" spans="1:12" ht="15.75">
      <c r="A53" s="17">
        <v>2</v>
      </c>
      <c r="B53" s="69"/>
      <c r="C53" s="12"/>
      <c r="D53" s="12" t="s">
        <v>195</v>
      </c>
      <c r="E53" s="5"/>
      <c r="F53" s="5"/>
      <c r="G53" s="161"/>
      <c r="H53" s="18"/>
      <c r="I53" s="14"/>
      <c r="J53" s="16"/>
      <c r="K53" s="23"/>
      <c r="L53" s="23"/>
    </row>
    <row r="54" spans="1:12" ht="15.75">
      <c r="A54" s="17"/>
      <c r="B54" s="69"/>
      <c r="C54" s="12"/>
      <c r="D54" s="12" t="s">
        <v>196</v>
      </c>
      <c r="E54" s="5"/>
      <c r="F54" s="5"/>
      <c r="G54" s="161"/>
      <c r="H54" s="18"/>
      <c r="I54" s="14"/>
      <c r="J54" s="16"/>
      <c r="K54" s="23"/>
      <c r="L54" s="23"/>
    </row>
    <row r="55" spans="1:12" ht="15.75">
      <c r="A55" s="17">
        <v>3</v>
      </c>
      <c r="B55" s="69"/>
      <c r="C55" s="12"/>
      <c r="D55" s="12" t="s">
        <v>199</v>
      </c>
      <c r="E55" s="5"/>
      <c r="F55" s="5"/>
      <c r="G55" s="161"/>
      <c r="H55" s="18"/>
      <c r="I55" s="14"/>
      <c r="J55" s="16"/>
      <c r="K55" s="23"/>
      <c r="L55" s="23"/>
    </row>
    <row r="56" spans="1:12" ht="15.75">
      <c r="A56" s="17"/>
      <c r="B56" s="69"/>
      <c r="C56" s="12"/>
      <c r="D56" s="12" t="s">
        <v>197</v>
      </c>
      <c r="E56" s="5"/>
      <c r="F56" s="5"/>
      <c r="G56" s="161"/>
      <c r="H56" s="18"/>
      <c r="I56" s="14"/>
      <c r="J56" s="16"/>
      <c r="K56" s="23"/>
      <c r="L56" s="23"/>
    </row>
    <row r="57" spans="1:12" ht="15.75">
      <c r="A57" s="17"/>
      <c r="B57" s="69"/>
      <c r="C57" s="12"/>
      <c r="D57" s="12" t="s">
        <v>198</v>
      </c>
      <c r="E57" s="5"/>
      <c r="F57" s="5"/>
      <c r="G57" s="161"/>
      <c r="H57" s="14"/>
      <c r="I57" s="18"/>
      <c r="J57" s="16"/>
      <c r="K57" s="23"/>
      <c r="L57" s="23"/>
    </row>
    <row r="58" spans="1:12" ht="15.75">
      <c r="A58" s="17"/>
      <c r="B58" s="69"/>
      <c r="C58" s="5"/>
      <c r="D58" s="5"/>
      <c r="E58" s="5"/>
      <c r="F58" s="5"/>
      <c r="G58" s="159"/>
      <c r="H58" s="26"/>
      <c r="I58" s="26"/>
      <c r="J58" s="16"/>
      <c r="K58" s="23"/>
      <c r="L58" s="23"/>
    </row>
    <row r="59" spans="1:12" ht="15.75">
      <c r="A59" s="7" t="s">
        <v>31</v>
      </c>
      <c r="B59" s="13"/>
      <c r="C59" s="12"/>
      <c r="D59" s="177" t="s">
        <v>167</v>
      </c>
      <c r="E59" s="5"/>
      <c r="F59" s="5"/>
      <c r="G59" s="161"/>
      <c r="H59" s="18"/>
      <c r="I59" s="14"/>
      <c r="J59" s="16"/>
      <c r="K59" s="23"/>
      <c r="L59" s="23"/>
    </row>
    <row r="60" spans="1:12" ht="15.75">
      <c r="A60" s="11"/>
      <c r="B60" s="13"/>
      <c r="C60" s="27"/>
      <c r="D60" s="5"/>
      <c r="E60" s="5"/>
      <c r="F60" s="5"/>
      <c r="G60" s="160"/>
      <c r="H60" s="9"/>
      <c r="I60" s="9"/>
      <c r="J60" s="10"/>
      <c r="K60" s="23"/>
      <c r="L60" s="23"/>
    </row>
    <row r="61" spans="1:12" ht="15.75">
      <c r="A61" s="17">
        <v>1</v>
      </c>
      <c r="B61" s="69"/>
      <c r="C61" s="12"/>
      <c r="D61" s="177" t="s">
        <v>168</v>
      </c>
      <c r="E61" s="5"/>
      <c r="F61" s="5"/>
      <c r="G61" s="162"/>
      <c r="H61" s="14"/>
      <c r="I61" s="15"/>
      <c r="J61" s="16"/>
      <c r="K61" s="20"/>
      <c r="L61" s="20"/>
    </row>
    <row r="62" spans="1:12" ht="15.75">
      <c r="A62" s="17"/>
      <c r="B62" s="69"/>
      <c r="C62" s="12"/>
      <c r="D62" s="13" t="s">
        <v>76</v>
      </c>
      <c r="E62" s="5" t="s">
        <v>150</v>
      </c>
      <c r="F62" s="5"/>
      <c r="G62" s="161" t="s">
        <v>200</v>
      </c>
      <c r="H62" s="14"/>
      <c r="I62" s="15"/>
      <c r="J62" s="169" t="s">
        <v>22</v>
      </c>
      <c r="K62" s="23"/>
      <c r="L62" s="23"/>
    </row>
    <row r="63" spans="1:12" ht="15.75">
      <c r="A63" s="17"/>
      <c r="B63" s="69"/>
      <c r="C63" s="12"/>
      <c r="D63" s="12" t="s">
        <v>169</v>
      </c>
      <c r="E63" s="12"/>
      <c r="F63" s="5"/>
      <c r="G63" s="161" t="s">
        <v>201</v>
      </c>
      <c r="H63" s="158">
        <v>0.65</v>
      </c>
      <c r="I63" s="15" t="s">
        <v>13</v>
      </c>
      <c r="J63" s="16"/>
      <c r="K63" s="5"/>
      <c r="L63" s="5"/>
    </row>
    <row r="64" spans="1:12" ht="15.75">
      <c r="A64" s="17"/>
      <c r="B64" s="69"/>
      <c r="C64" s="12"/>
      <c r="D64" s="12" t="s">
        <v>170</v>
      </c>
      <c r="E64" s="12"/>
      <c r="F64" s="5"/>
      <c r="G64" s="161" t="s">
        <v>202</v>
      </c>
      <c r="H64" s="164">
        <v>0.9</v>
      </c>
      <c r="I64" s="14"/>
      <c r="J64" s="16"/>
      <c r="K64" s="23"/>
      <c r="L64" s="23"/>
    </row>
    <row r="65" spans="1:12" ht="15.75">
      <c r="A65" s="17"/>
      <c r="B65" s="69"/>
      <c r="C65" s="12"/>
      <c r="D65" s="12" t="s">
        <v>171</v>
      </c>
      <c r="E65" s="12"/>
      <c r="F65" s="5"/>
      <c r="G65" s="161" t="s">
        <v>203</v>
      </c>
      <c r="H65" s="166">
        <v>0.83</v>
      </c>
      <c r="I65" s="14"/>
      <c r="J65" s="16"/>
      <c r="K65" s="23"/>
      <c r="L65" s="23"/>
    </row>
    <row r="66" spans="1:12" ht="15.75">
      <c r="A66" s="17"/>
      <c r="B66" s="69"/>
      <c r="C66" s="12"/>
      <c r="D66" s="12" t="s">
        <v>172</v>
      </c>
      <c r="E66" s="12"/>
      <c r="F66" s="5"/>
      <c r="G66" s="161" t="s">
        <v>175</v>
      </c>
      <c r="H66" s="166" t="s">
        <v>76</v>
      </c>
      <c r="I66" s="14"/>
      <c r="J66" s="16"/>
      <c r="K66" s="23"/>
      <c r="L66" s="23"/>
    </row>
    <row r="67" spans="1:12" ht="15.75">
      <c r="A67" s="17"/>
      <c r="B67" s="69"/>
      <c r="C67" s="12"/>
      <c r="D67" s="28" t="s">
        <v>76</v>
      </c>
      <c r="E67" s="12" t="s">
        <v>173</v>
      </c>
      <c r="F67" s="5"/>
      <c r="G67" s="161" t="s">
        <v>204</v>
      </c>
      <c r="H67" s="158">
        <v>0.5</v>
      </c>
      <c r="I67" s="15" t="s">
        <v>206</v>
      </c>
      <c r="J67" s="16"/>
      <c r="K67" s="23"/>
      <c r="L67" s="23"/>
    </row>
    <row r="68" spans="1:12" ht="15.75">
      <c r="A68" s="17"/>
      <c r="B68" s="69"/>
      <c r="C68" s="5"/>
      <c r="D68" s="28" t="s">
        <v>76</v>
      </c>
      <c r="E68" s="5" t="s">
        <v>174</v>
      </c>
      <c r="F68" s="5"/>
      <c r="G68" s="163" t="s">
        <v>205</v>
      </c>
      <c r="H68" s="167">
        <v>0.5</v>
      </c>
      <c r="I68" s="165" t="s">
        <v>206</v>
      </c>
      <c r="J68" s="16"/>
      <c r="K68" s="23"/>
      <c r="L68" s="23"/>
    </row>
    <row r="69" spans="1:12" ht="15.75">
      <c r="A69" s="17"/>
      <c r="B69" s="69"/>
      <c r="C69" s="5"/>
      <c r="D69" s="5"/>
      <c r="E69" s="5"/>
      <c r="F69" s="5"/>
      <c r="G69" s="160" t="s">
        <v>175</v>
      </c>
      <c r="H69" s="164">
        <v>1</v>
      </c>
      <c r="I69" s="15" t="s">
        <v>207</v>
      </c>
      <c r="J69" s="16"/>
      <c r="K69" s="23"/>
      <c r="L69" s="23"/>
    </row>
    <row r="70" spans="1:12" ht="15.75">
      <c r="A70" s="17"/>
      <c r="B70" s="69"/>
      <c r="C70" s="27"/>
      <c r="D70" s="12" t="s">
        <v>176</v>
      </c>
      <c r="E70" s="12"/>
      <c r="F70" s="29"/>
      <c r="G70" s="160" t="s">
        <v>178</v>
      </c>
      <c r="H70" s="168">
        <v>29.13</v>
      </c>
      <c r="I70" s="15"/>
      <c r="J70" s="16"/>
      <c r="K70" s="23"/>
      <c r="L70" s="23"/>
    </row>
    <row r="71" spans="1:12" ht="15.75">
      <c r="A71" s="17"/>
      <c r="B71" s="69"/>
      <c r="C71" s="12"/>
      <c r="D71" s="13"/>
      <c r="E71" s="5"/>
      <c r="F71" s="13" t="s">
        <v>175</v>
      </c>
      <c r="G71" s="162"/>
      <c r="H71" s="158"/>
      <c r="I71" s="15" t="s">
        <v>76</v>
      </c>
      <c r="J71" s="16"/>
      <c r="K71" s="23"/>
      <c r="L71" s="23"/>
    </row>
    <row r="72" spans="1:12" ht="15.75">
      <c r="A72" s="17"/>
      <c r="B72" s="69"/>
      <c r="C72" s="12"/>
      <c r="D72" s="12" t="s">
        <v>177</v>
      </c>
      <c r="E72" s="12"/>
      <c r="F72" s="29"/>
      <c r="G72" s="162"/>
      <c r="H72" s="158"/>
      <c r="I72" s="15" t="s">
        <v>76</v>
      </c>
      <c r="J72" s="16"/>
      <c r="K72" s="23"/>
      <c r="L72" s="23"/>
    </row>
    <row r="73" spans="1:12" ht="15.75">
      <c r="A73" s="17"/>
      <c r="B73" s="69"/>
      <c r="C73" s="12"/>
      <c r="D73" s="13"/>
      <c r="E73" s="5"/>
      <c r="F73" s="13" t="s">
        <v>178</v>
      </c>
      <c r="G73" s="162"/>
      <c r="H73" s="158"/>
      <c r="I73" s="15"/>
      <c r="J73" s="16"/>
      <c r="K73" s="23"/>
      <c r="L73" s="23"/>
    </row>
    <row r="74" spans="1:12" ht="15.75">
      <c r="A74" s="17"/>
      <c r="B74" s="69"/>
      <c r="C74" s="12"/>
      <c r="D74" s="12" t="s">
        <v>179</v>
      </c>
      <c r="E74" s="5"/>
      <c r="F74" s="29"/>
      <c r="G74" s="161" t="s">
        <v>200</v>
      </c>
      <c r="H74" s="158">
        <v>0.051</v>
      </c>
      <c r="I74" s="15" t="s">
        <v>108</v>
      </c>
      <c r="J74" s="16"/>
      <c r="K74" s="23"/>
      <c r="L74" s="23"/>
    </row>
    <row r="75" spans="1:12" ht="15.75">
      <c r="A75" s="17"/>
      <c r="B75" s="69"/>
      <c r="C75" s="12"/>
      <c r="D75" s="13"/>
      <c r="E75" s="5"/>
      <c r="F75" s="13" t="s">
        <v>178</v>
      </c>
      <c r="G75" s="162"/>
      <c r="H75" s="166"/>
      <c r="I75" s="14"/>
      <c r="J75" s="16"/>
      <c r="K75" s="23"/>
      <c r="L75" s="23"/>
    </row>
    <row r="76" spans="1:12" ht="15.75">
      <c r="A76" s="17"/>
      <c r="B76" s="69"/>
      <c r="C76" s="12"/>
      <c r="D76" s="177" t="s">
        <v>208</v>
      </c>
      <c r="E76" s="5"/>
      <c r="F76" s="13"/>
      <c r="G76" s="161" t="s">
        <v>215</v>
      </c>
      <c r="H76" s="166"/>
      <c r="I76" s="14"/>
      <c r="J76" s="16"/>
      <c r="K76" s="23"/>
      <c r="L76" s="23"/>
    </row>
    <row r="77" spans="1:12" ht="15.75">
      <c r="A77" s="17"/>
      <c r="B77" s="69"/>
      <c r="C77" s="12"/>
      <c r="D77" s="28" t="s">
        <v>76</v>
      </c>
      <c r="E77" s="12" t="s">
        <v>209</v>
      </c>
      <c r="F77" s="5"/>
      <c r="G77" s="162"/>
      <c r="H77" s="166"/>
      <c r="I77" s="14"/>
      <c r="J77" s="169" t="s">
        <v>22</v>
      </c>
      <c r="K77" s="23"/>
      <c r="L77" s="23"/>
    </row>
    <row r="78" spans="1:12" ht="15.75">
      <c r="A78" s="17"/>
      <c r="B78" s="69"/>
      <c r="C78" s="12"/>
      <c r="D78" s="28" t="s">
        <v>76</v>
      </c>
      <c r="E78" s="5" t="s">
        <v>210</v>
      </c>
      <c r="F78" s="5"/>
      <c r="G78" s="162"/>
      <c r="H78" s="166"/>
      <c r="I78" s="14"/>
      <c r="J78" s="16"/>
      <c r="K78" s="23"/>
      <c r="L78" s="23"/>
    </row>
    <row r="79" spans="1:12" ht="15.75">
      <c r="A79" s="17"/>
      <c r="B79" s="69"/>
      <c r="C79" s="12"/>
      <c r="D79" s="13"/>
      <c r="E79" s="5"/>
      <c r="F79" s="13"/>
      <c r="G79" s="162"/>
      <c r="H79" s="166"/>
      <c r="I79" s="14"/>
      <c r="J79" s="16"/>
      <c r="K79" s="23"/>
      <c r="L79" s="23"/>
    </row>
    <row r="80" spans="1:12" ht="15.75">
      <c r="A80" s="17">
        <v>2</v>
      </c>
      <c r="B80" s="69"/>
      <c r="C80" s="12"/>
      <c r="D80" s="177" t="s">
        <v>148</v>
      </c>
      <c r="E80" s="5"/>
      <c r="F80" s="13"/>
      <c r="G80" s="162"/>
      <c r="H80" s="166"/>
      <c r="I80" s="14"/>
      <c r="J80" s="16"/>
      <c r="K80" s="23"/>
      <c r="L80" s="23"/>
    </row>
    <row r="81" spans="1:12" ht="15.75">
      <c r="A81" s="17"/>
      <c r="B81" s="69"/>
      <c r="C81" s="12"/>
      <c r="D81" s="12" t="s">
        <v>211</v>
      </c>
      <c r="E81" s="12"/>
      <c r="F81" s="5"/>
      <c r="G81" s="161" t="s">
        <v>178</v>
      </c>
      <c r="H81" s="166">
        <v>22.41</v>
      </c>
      <c r="I81" s="18" t="s">
        <v>13</v>
      </c>
      <c r="J81" s="16"/>
      <c r="K81" s="23"/>
      <c r="L81" s="23"/>
    </row>
    <row r="82" spans="1:12" ht="15.75">
      <c r="A82" s="17"/>
      <c r="B82" s="69"/>
      <c r="C82" s="12"/>
      <c r="D82" s="28" t="s">
        <v>76</v>
      </c>
      <c r="E82" s="12" t="s">
        <v>3</v>
      </c>
      <c r="F82" s="5"/>
      <c r="G82" s="161" t="s">
        <v>216</v>
      </c>
      <c r="H82" s="164">
        <v>2</v>
      </c>
      <c r="I82" s="15" t="s">
        <v>108</v>
      </c>
      <c r="J82" s="16"/>
      <c r="K82" s="23"/>
      <c r="L82" s="23"/>
    </row>
    <row r="83" spans="1:12" ht="15.75">
      <c r="A83" s="17"/>
      <c r="B83" s="69"/>
      <c r="C83" s="12"/>
      <c r="D83" s="28" t="s">
        <v>76</v>
      </c>
      <c r="E83" s="5" t="s">
        <v>4</v>
      </c>
      <c r="F83" s="5"/>
      <c r="G83" s="161" t="s">
        <v>217</v>
      </c>
      <c r="H83" s="166">
        <v>0.25</v>
      </c>
      <c r="I83" s="15" t="s">
        <v>108</v>
      </c>
      <c r="J83" s="16"/>
      <c r="K83" s="23"/>
      <c r="L83" s="23"/>
    </row>
    <row r="84" spans="1:12" ht="15.75">
      <c r="A84" s="17"/>
      <c r="B84" s="69"/>
      <c r="C84" s="12"/>
      <c r="D84" s="12" t="s">
        <v>214</v>
      </c>
      <c r="E84" s="12"/>
      <c r="F84" s="5"/>
      <c r="G84" s="162"/>
      <c r="H84" s="166"/>
      <c r="I84" s="14"/>
      <c r="J84" s="16"/>
      <c r="K84" s="23"/>
      <c r="L84" s="23"/>
    </row>
    <row r="85" spans="1:12" ht="15.75">
      <c r="A85" s="17"/>
      <c r="B85" s="69"/>
      <c r="C85" s="12"/>
      <c r="D85" s="28" t="s">
        <v>76</v>
      </c>
      <c r="E85" s="12" t="s">
        <v>212</v>
      </c>
      <c r="F85" s="5"/>
      <c r="G85" s="161" t="s">
        <v>218</v>
      </c>
      <c r="H85" s="166">
        <v>0.625</v>
      </c>
      <c r="I85" s="15" t="s">
        <v>108</v>
      </c>
      <c r="J85" s="16"/>
      <c r="K85" s="23"/>
      <c r="L85" s="23"/>
    </row>
    <row r="86" spans="1:12" ht="15.75">
      <c r="A86" s="17"/>
      <c r="B86" s="69"/>
      <c r="C86" s="12"/>
      <c r="D86" s="28" t="s">
        <v>76</v>
      </c>
      <c r="E86" s="5" t="s">
        <v>213</v>
      </c>
      <c r="F86" s="5"/>
      <c r="G86" s="161" t="s">
        <v>219</v>
      </c>
      <c r="H86" s="166">
        <v>0.077</v>
      </c>
      <c r="I86" s="15" t="s">
        <v>108</v>
      </c>
      <c r="J86" s="16"/>
      <c r="K86" s="23"/>
      <c r="L86" s="23"/>
    </row>
    <row r="87" spans="1:12" ht="16.5" thickBot="1">
      <c r="A87" s="30"/>
      <c r="B87" s="70"/>
      <c r="C87" s="31"/>
      <c r="D87" s="32"/>
      <c r="E87" s="33"/>
      <c r="F87" s="31"/>
      <c r="G87" s="170"/>
      <c r="H87" s="171"/>
      <c r="I87" s="172"/>
      <c r="J87" s="173"/>
      <c r="K87" s="23"/>
      <c r="L87" s="23"/>
    </row>
    <row r="88" spans="1:12" ht="15.75">
      <c r="A88" s="69"/>
      <c r="B88" s="69"/>
      <c r="C88" s="5"/>
      <c r="D88" s="12"/>
      <c r="E88" s="13"/>
      <c r="F88" s="5"/>
      <c r="G88" s="174"/>
      <c r="H88" s="175"/>
      <c r="I88" s="23"/>
      <c r="J88" s="23"/>
      <c r="K88" s="20"/>
      <c r="L88" s="20"/>
    </row>
    <row r="89" spans="1:12" ht="22.5">
      <c r="A89" s="98" t="s">
        <v>220</v>
      </c>
      <c r="B89" s="98"/>
      <c r="C89" s="98"/>
      <c r="D89" s="98"/>
      <c r="E89" s="98"/>
      <c r="F89" s="98"/>
      <c r="G89" s="98"/>
      <c r="H89" s="98"/>
      <c r="I89" s="98"/>
      <c r="J89" s="98"/>
      <c r="K89" s="20"/>
      <c r="L89" s="20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20"/>
      <c r="L90" s="20"/>
    </row>
    <row r="91" spans="1:12" ht="15.75">
      <c r="A91" s="4" t="s">
        <v>221</v>
      </c>
      <c r="B91" s="4"/>
      <c r="C91" s="4"/>
      <c r="D91" s="1" t="s">
        <v>25</v>
      </c>
      <c r="E91" s="4" t="s">
        <v>222</v>
      </c>
      <c r="F91" s="4"/>
      <c r="G91" s="4"/>
      <c r="H91" s="4"/>
      <c r="I91" s="1"/>
      <c r="J91" s="1"/>
      <c r="K91" s="20"/>
      <c r="L91" s="20"/>
    </row>
    <row r="92" spans="1:12" ht="15.75">
      <c r="A92" s="4" t="s">
        <v>44</v>
      </c>
      <c r="B92" s="4"/>
      <c r="C92" s="4"/>
      <c r="D92" s="1" t="s">
        <v>25</v>
      </c>
      <c r="E92" s="4"/>
      <c r="F92" s="4"/>
      <c r="G92" s="4"/>
      <c r="H92" s="4"/>
      <c r="I92" s="1"/>
      <c r="J92" s="1"/>
      <c r="K92" s="20"/>
      <c r="L92" s="20"/>
    </row>
    <row r="93" spans="1:12" ht="15.75">
      <c r="A93" s="4" t="s">
        <v>30</v>
      </c>
      <c r="B93" s="4"/>
      <c r="C93" s="4"/>
      <c r="D93" s="1" t="s">
        <v>25</v>
      </c>
      <c r="E93" s="4" t="s">
        <v>188</v>
      </c>
      <c r="F93" s="4"/>
      <c r="G93" s="4"/>
      <c r="H93" s="4"/>
      <c r="I93" s="1"/>
      <c r="J93" s="1"/>
      <c r="K93" s="20"/>
      <c r="L93" s="20"/>
    </row>
    <row r="94" spans="1:12" ht="15.75">
      <c r="A94" s="4" t="s">
        <v>41</v>
      </c>
      <c r="B94" s="4"/>
      <c r="C94" s="4"/>
      <c r="D94" s="1" t="s">
        <v>25</v>
      </c>
      <c r="E94" s="4" t="s">
        <v>189</v>
      </c>
      <c r="F94" s="4"/>
      <c r="G94" s="4"/>
      <c r="H94" s="4"/>
      <c r="I94" s="1"/>
      <c r="J94" s="1"/>
      <c r="K94" s="20"/>
      <c r="L94" s="20"/>
    </row>
    <row r="95" spans="1:12" ht="15.75">
      <c r="A95" s="4" t="s">
        <v>42</v>
      </c>
      <c r="B95" s="4"/>
      <c r="C95" s="4"/>
      <c r="D95" s="1" t="s">
        <v>25</v>
      </c>
      <c r="E95" s="4" t="s">
        <v>190</v>
      </c>
      <c r="F95" s="4"/>
      <c r="G95" s="4"/>
      <c r="H95" s="4"/>
      <c r="I95" s="1"/>
      <c r="J95" s="1"/>
      <c r="K95" s="20"/>
      <c r="L95" s="20"/>
    </row>
    <row r="96" spans="1:12" ht="16.5" thickBot="1">
      <c r="A96" s="34"/>
      <c r="B96" s="34"/>
      <c r="J96" s="23"/>
      <c r="K96" s="20"/>
      <c r="L96" s="20"/>
    </row>
    <row r="97" spans="1:12" ht="15.75">
      <c r="A97" s="391" t="s">
        <v>77</v>
      </c>
      <c r="B97" s="21"/>
      <c r="C97" s="359" t="s">
        <v>157</v>
      </c>
      <c r="D97" s="359"/>
      <c r="E97" s="359"/>
      <c r="F97" s="360"/>
      <c r="G97" s="363" t="s">
        <v>158</v>
      </c>
      <c r="H97" s="363" t="s">
        <v>224</v>
      </c>
      <c r="I97" s="363" t="s">
        <v>44</v>
      </c>
      <c r="J97" s="389" t="s">
        <v>57</v>
      </c>
      <c r="K97" s="20"/>
      <c r="L97" s="20"/>
    </row>
    <row r="98" spans="1:12" ht="15.75">
      <c r="A98" s="392"/>
      <c r="B98" s="68"/>
      <c r="C98" s="361"/>
      <c r="D98" s="361"/>
      <c r="E98" s="361"/>
      <c r="F98" s="362"/>
      <c r="G98" s="364"/>
      <c r="H98" s="364"/>
      <c r="I98" s="364"/>
      <c r="J98" s="390"/>
      <c r="K98" s="20"/>
      <c r="L98" s="20"/>
    </row>
    <row r="99" spans="1:12" ht="15.75">
      <c r="A99" s="11"/>
      <c r="B99" s="13"/>
      <c r="C99" s="12"/>
      <c r="D99" s="13"/>
      <c r="E99" s="5"/>
      <c r="F99" s="5"/>
      <c r="G99" s="14"/>
      <c r="H99" s="14"/>
      <c r="I99" s="15"/>
      <c r="J99" s="16"/>
      <c r="K99" s="20"/>
      <c r="L99" s="20"/>
    </row>
    <row r="100" spans="1:12" ht="15.75">
      <c r="A100" s="7" t="s">
        <v>1</v>
      </c>
      <c r="B100" s="13"/>
      <c r="C100" s="12"/>
      <c r="D100" s="177" t="s">
        <v>225</v>
      </c>
      <c r="E100" s="5"/>
      <c r="F100" s="5"/>
      <c r="G100" s="14"/>
      <c r="H100" s="18"/>
      <c r="I100" s="14"/>
      <c r="J100" s="16"/>
      <c r="K100" s="20"/>
      <c r="L100" s="20"/>
    </row>
    <row r="101" spans="1:12" ht="15.75">
      <c r="A101" s="17">
        <v>1</v>
      </c>
      <c r="B101" s="69"/>
      <c r="C101" s="12"/>
      <c r="D101" s="12" t="s">
        <v>226</v>
      </c>
      <c r="E101" s="12"/>
      <c r="F101" s="5"/>
      <c r="G101" s="365" t="s">
        <v>239</v>
      </c>
      <c r="H101" s="366"/>
      <c r="I101" s="367"/>
      <c r="J101" s="16"/>
      <c r="K101" s="20"/>
      <c r="L101" s="20"/>
    </row>
    <row r="102" spans="1:12" ht="15.75">
      <c r="A102" s="17">
        <v>2</v>
      </c>
      <c r="B102" s="69"/>
      <c r="C102" s="12"/>
      <c r="D102" s="12" t="s">
        <v>227</v>
      </c>
      <c r="E102" s="12"/>
      <c r="F102" s="5"/>
      <c r="G102" s="159" t="s">
        <v>273</v>
      </c>
      <c r="H102" s="26">
        <v>140</v>
      </c>
      <c r="I102" s="182" t="s">
        <v>282</v>
      </c>
      <c r="J102" s="16"/>
      <c r="K102" s="23"/>
      <c r="L102" s="23"/>
    </row>
    <row r="103" spans="1:12" ht="15.75">
      <c r="A103" s="17">
        <v>3</v>
      </c>
      <c r="B103" s="69"/>
      <c r="C103" s="5"/>
      <c r="D103" s="12" t="s">
        <v>228</v>
      </c>
      <c r="E103" s="12"/>
      <c r="F103" s="5"/>
      <c r="G103" s="160" t="s">
        <v>274</v>
      </c>
      <c r="H103" s="9"/>
      <c r="I103" s="15"/>
      <c r="J103" s="16"/>
      <c r="K103" s="5"/>
      <c r="L103" s="5"/>
    </row>
    <row r="104" spans="1:12" ht="15.75">
      <c r="A104" s="17">
        <v>4</v>
      </c>
      <c r="B104" s="69"/>
      <c r="C104" s="27"/>
      <c r="D104" s="12" t="s">
        <v>229</v>
      </c>
      <c r="E104" s="12"/>
      <c r="F104" s="5"/>
      <c r="G104" s="160"/>
      <c r="H104" s="157"/>
      <c r="I104" s="15"/>
      <c r="J104" s="10"/>
      <c r="K104" s="23"/>
      <c r="L104" s="23"/>
    </row>
    <row r="105" spans="1:12" ht="15.75">
      <c r="A105" s="17"/>
      <c r="B105" s="69"/>
      <c r="C105" s="12"/>
      <c r="D105" s="176" t="s">
        <v>230</v>
      </c>
      <c r="E105" s="12" t="s">
        <v>234</v>
      </c>
      <c r="F105" s="5"/>
      <c r="G105" s="161" t="s">
        <v>275</v>
      </c>
      <c r="H105" s="14">
        <v>5</v>
      </c>
      <c r="I105" s="18" t="s">
        <v>283</v>
      </c>
      <c r="J105" s="16"/>
      <c r="K105" s="23"/>
      <c r="L105" s="23"/>
    </row>
    <row r="106" spans="1:12" ht="15.75">
      <c r="A106" s="11"/>
      <c r="B106" s="13"/>
      <c r="C106" s="12"/>
      <c r="D106" s="69" t="s">
        <v>231</v>
      </c>
      <c r="E106" s="5" t="s">
        <v>235</v>
      </c>
      <c r="F106" s="5"/>
      <c r="G106" s="161" t="s">
        <v>276</v>
      </c>
      <c r="H106" s="14">
        <v>1600</v>
      </c>
      <c r="I106" s="18" t="s">
        <v>108</v>
      </c>
      <c r="J106" s="16"/>
      <c r="K106" s="23"/>
      <c r="L106" s="23"/>
    </row>
    <row r="107" spans="1:12" ht="15.75">
      <c r="A107" s="7"/>
      <c r="B107" s="13"/>
      <c r="C107" s="12"/>
      <c r="D107" s="69" t="s">
        <v>232</v>
      </c>
      <c r="E107" s="5" t="s">
        <v>236</v>
      </c>
      <c r="F107" s="5"/>
      <c r="G107" s="161" t="s">
        <v>277</v>
      </c>
      <c r="H107" s="18">
        <f>BHNMS!F81</f>
        <v>512500000</v>
      </c>
      <c r="I107" s="18" t="s">
        <v>284</v>
      </c>
      <c r="J107" s="16"/>
      <c r="K107" s="23"/>
      <c r="L107" s="23"/>
    </row>
    <row r="108" spans="1:12" ht="15.75">
      <c r="A108" s="17">
        <v>5</v>
      </c>
      <c r="B108" s="69"/>
      <c r="C108" s="12"/>
      <c r="D108" s="12" t="s">
        <v>233</v>
      </c>
      <c r="E108" s="5"/>
      <c r="F108" s="5"/>
      <c r="G108" s="162"/>
      <c r="H108" s="18"/>
      <c r="I108" s="18"/>
      <c r="J108" s="16"/>
      <c r="K108" s="23"/>
      <c r="L108" s="23"/>
    </row>
    <row r="109" spans="1:12" ht="15.75">
      <c r="A109" s="17"/>
      <c r="B109" s="69"/>
      <c r="C109" s="12"/>
      <c r="D109" s="176" t="s">
        <v>230</v>
      </c>
      <c r="E109" s="12" t="s">
        <v>234</v>
      </c>
      <c r="F109" s="5"/>
      <c r="G109" s="161" t="s">
        <v>278</v>
      </c>
      <c r="H109" s="185">
        <v>5</v>
      </c>
      <c r="I109" s="18" t="s">
        <v>283</v>
      </c>
      <c r="J109" s="16"/>
      <c r="K109" s="23"/>
      <c r="L109" s="23"/>
    </row>
    <row r="110" spans="1:12" ht="15.75">
      <c r="A110" s="17"/>
      <c r="B110" s="69"/>
      <c r="C110" s="12"/>
      <c r="D110" s="69" t="s">
        <v>231</v>
      </c>
      <c r="E110" s="5" t="s">
        <v>235</v>
      </c>
      <c r="F110" s="5"/>
      <c r="G110" s="161" t="s">
        <v>279</v>
      </c>
      <c r="H110" s="185">
        <v>1600</v>
      </c>
      <c r="I110" s="18" t="s">
        <v>108</v>
      </c>
      <c r="J110" s="16"/>
      <c r="K110" s="23"/>
      <c r="L110" s="23"/>
    </row>
    <row r="111" spans="1:12" ht="15.75">
      <c r="A111" s="17"/>
      <c r="B111" s="69"/>
      <c r="C111" s="12"/>
      <c r="D111" s="69" t="s">
        <v>232</v>
      </c>
      <c r="E111" s="5" t="s">
        <v>237</v>
      </c>
      <c r="F111" s="5"/>
      <c r="G111" s="161" t="s">
        <v>280</v>
      </c>
      <c r="H111" s="185">
        <v>410000000</v>
      </c>
      <c r="I111" s="18" t="s">
        <v>284</v>
      </c>
      <c r="J111" s="16"/>
      <c r="K111" s="23"/>
      <c r="L111" s="23"/>
    </row>
    <row r="112" spans="1:12" ht="15.75">
      <c r="A112" s="17"/>
      <c r="B112" s="69"/>
      <c r="C112" s="5"/>
      <c r="D112" s="5"/>
      <c r="E112" s="5"/>
      <c r="F112" s="5"/>
      <c r="G112" s="159"/>
      <c r="H112" s="26"/>
      <c r="I112" s="26"/>
      <c r="J112" s="16"/>
      <c r="K112" s="23"/>
      <c r="L112" s="23"/>
    </row>
    <row r="113" spans="1:12" ht="15.75">
      <c r="A113" s="7" t="s">
        <v>7</v>
      </c>
      <c r="B113" s="13"/>
      <c r="C113" s="12"/>
      <c r="D113" s="177" t="s">
        <v>238</v>
      </c>
      <c r="E113" s="5"/>
      <c r="F113" s="5"/>
      <c r="G113" s="161"/>
      <c r="H113" s="18"/>
      <c r="I113" s="14"/>
      <c r="J113" s="16"/>
      <c r="K113" s="23"/>
      <c r="L113" s="23"/>
    </row>
    <row r="114" spans="1:12" ht="15.75">
      <c r="A114" s="11"/>
      <c r="B114" s="13"/>
      <c r="C114" s="27"/>
      <c r="D114" s="5"/>
      <c r="E114" s="5"/>
      <c r="F114" s="5"/>
      <c r="G114" s="160"/>
      <c r="H114" s="9"/>
      <c r="I114" s="9"/>
      <c r="J114" s="10"/>
      <c r="K114" s="20"/>
      <c r="L114" s="20"/>
    </row>
    <row r="115" spans="1:12" ht="15.75">
      <c r="A115" s="17">
        <v>1</v>
      </c>
      <c r="B115" s="69"/>
      <c r="C115" s="12"/>
      <c r="D115" s="5" t="s">
        <v>240</v>
      </c>
      <c r="E115" s="5"/>
      <c r="F115" s="5"/>
      <c r="G115" s="161" t="s">
        <v>281</v>
      </c>
      <c r="H115" s="14">
        <f>H111*10%</f>
        <v>41000000</v>
      </c>
      <c r="I115" s="18" t="s">
        <v>284</v>
      </c>
      <c r="J115" s="16"/>
      <c r="K115" s="23"/>
      <c r="L115" s="23"/>
    </row>
    <row r="116" spans="1:12" ht="15.75">
      <c r="A116" s="17"/>
      <c r="B116" s="69"/>
      <c r="C116" s="12"/>
      <c r="D116" s="13"/>
      <c r="E116" s="5"/>
      <c r="F116" s="5"/>
      <c r="G116" s="161"/>
      <c r="H116" s="14"/>
      <c r="I116" s="15"/>
      <c r="J116" s="169"/>
      <c r="K116" s="5"/>
      <c r="L116" s="5"/>
    </row>
    <row r="117" spans="1:12" ht="15.75">
      <c r="A117" s="17">
        <v>2</v>
      </c>
      <c r="B117" s="69"/>
      <c r="C117" s="12"/>
      <c r="D117" s="12" t="s">
        <v>241</v>
      </c>
      <c r="E117" s="12"/>
      <c r="F117" s="178" t="s">
        <v>242</v>
      </c>
      <c r="G117" s="161" t="s">
        <v>151</v>
      </c>
      <c r="H117" s="158">
        <v>0.65</v>
      </c>
      <c r="I117" s="15" t="s">
        <v>13</v>
      </c>
      <c r="J117" s="16"/>
      <c r="K117" s="23"/>
      <c r="L117" s="23"/>
    </row>
    <row r="118" spans="1:12" ht="15.75">
      <c r="A118" s="17"/>
      <c r="B118" s="69"/>
      <c r="C118" s="12"/>
      <c r="D118" s="12"/>
      <c r="E118" s="12"/>
      <c r="F118" s="179" t="s">
        <v>243</v>
      </c>
      <c r="G118" s="161"/>
      <c r="H118" s="164">
        <v>0.9</v>
      </c>
      <c r="I118" s="14"/>
      <c r="J118" s="16"/>
      <c r="K118" s="23"/>
      <c r="L118" s="23"/>
    </row>
    <row r="119" spans="1:12" ht="15.75">
      <c r="A119" s="17">
        <v>3</v>
      </c>
      <c r="B119" s="69"/>
      <c r="C119" s="12"/>
      <c r="D119" s="12" t="s">
        <v>244</v>
      </c>
      <c r="E119" s="12"/>
      <c r="F119" s="13"/>
      <c r="G119" s="161"/>
      <c r="H119" s="166">
        <v>0.83</v>
      </c>
      <c r="I119" s="14"/>
      <c r="J119" s="16"/>
      <c r="K119" s="23"/>
      <c r="L119" s="23"/>
    </row>
    <row r="120" spans="1:12" ht="15.75">
      <c r="A120" s="17"/>
      <c r="B120" s="69"/>
      <c r="C120" s="12"/>
      <c r="D120" s="176" t="s">
        <v>230</v>
      </c>
      <c r="E120" s="12" t="s">
        <v>245</v>
      </c>
      <c r="F120" s="178" t="s">
        <v>248</v>
      </c>
      <c r="G120" s="161" t="s">
        <v>152</v>
      </c>
      <c r="H120" s="166" t="s">
        <v>76</v>
      </c>
      <c r="I120" s="18" t="s">
        <v>284</v>
      </c>
      <c r="J120" s="16"/>
      <c r="K120" s="23"/>
      <c r="L120" s="23"/>
    </row>
    <row r="121" spans="1:12" ht="15.75">
      <c r="A121" s="17"/>
      <c r="B121" s="69"/>
      <c r="C121" s="12"/>
      <c r="D121" s="28"/>
      <c r="E121" s="12"/>
      <c r="F121" s="179" t="s">
        <v>246</v>
      </c>
      <c r="G121" s="161"/>
      <c r="H121" s="158">
        <v>0.5</v>
      </c>
      <c r="I121" s="15"/>
      <c r="J121" s="16"/>
      <c r="K121" s="23"/>
      <c r="L121" s="23"/>
    </row>
    <row r="122" spans="1:12" ht="15.75">
      <c r="A122" s="17"/>
      <c r="B122" s="69"/>
      <c r="C122" s="5"/>
      <c r="D122" s="69" t="s">
        <v>231</v>
      </c>
      <c r="E122" s="12" t="s">
        <v>247</v>
      </c>
      <c r="F122" s="178" t="s">
        <v>249</v>
      </c>
      <c r="G122" s="159" t="s">
        <v>272</v>
      </c>
      <c r="H122" s="168">
        <v>0.5</v>
      </c>
      <c r="I122" s="18" t="s">
        <v>284</v>
      </c>
      <c r="J122" s="16"/>
      <c r="K122" s="23"/>
      <c r="L122" s="23"/>
    </row>
    <row r="123" spans="1:12" ht="15.75">
      <c r="A123" s="17"/>
      <c r="B123" s="69"/>
      <c r="C123" s="5"/>
      <c r="D123" s="5"/>
      <c r="E123" s="5"/>
      <c r="F123" s="179" t="s">
        <v>246</v>
      </c>
      <c r="G123" s="160"/>
      <c r="H123" s="164">
        <v>1</v>
      </c>
      <c r="I123" s="15"/>
      <c r="J123" s="16"/>
      <c r="K123" s="23"/>
      <c r="L123" s="23"/>
    </row>
    <row r="124" spans="1:12" ht="15.75">
      <c r="A124" s="17"/>
      <c r="B124" s="69"/>
      <c r="C124" s="27"/>
      <c r="D124" s="12" t="s">
        <v>250</v>
      </c>
      <c r="E124" s="12"/>
      <c r="F124" s="180"/>
      <c r="G124" s="160" t="s">
        <v>271</v>
      </c>
      <c r="H124" s="168">
        <v>29.13</v>
      </c>
      <c r="I124" s="18" t="s">
        <v>284</v>
      </c>
      <c r="J124" s="16"/>
      <c r="K124" s="23"/>
      <c r="L124" s="23"/>
    </row>
    <row r="125" spans="1:12" ht="15.75">
      <c r="A125" s="17"/>
      <c r="B125" s="69"/>
      <c r="C125" s="12"/>
      <c r="D125" s="13"/>
      <c r="E125" s="5"/>
      <c r="F125" s="181"/>
      <c r="G125" s="162"/>
      <c r="H125" s="158"/>
      <c r="I125" s="15"/>
      <c r="J125" s="16"/>
      <c r="K125" s="23"/>
      <c r="L125" s="23"/>
    </row>
    <row r="126" spans="1:12" ht="15.75">
      <c r="A126" s="7" t="s">
        <v>97</v>
      </c>
      <c r="B126" s="13"/>
      <c r="C126" s="12"/>
      <c r="D126" s="177" t="s">
        <v>238</v>
      </c>
      <c r="E126" s="5"/>
      <c r="F126" s="5"/>
      <c r="G126" s="162"/>
      <c r="H126" s="158"/>
      <c r="I126" s="15"/>
      <c r="J126" s="16"/>
      <c r="K126" s="20"/>
      <c r="L126" s="20"/>
    </row>
    <row r="127" spans="1:12" ht="15.75">
      <c r="A127" s="17"/>
      <c r="B127" s="69"/>
      <c r="C127" s="12"/>
      <c r="D127" s="13"/>
      <c r="E127" s="5"/>
      <c r="F127" s="13"/>
      <c r="G127" s="162"/>
      <c r="H127" s="158"/>
      <c r="I127" s="15"/>
      <c r="J127" s="16"/>
      <c r="K127" s="23"/>
      <c r="L127" s="23"/>
    </row>
    <row r="128" spans="1:12" ht="15.75">
      <c r="A128" s="17">
        <v>1</v>
      </c>
      <c r="B128" s="69"/>
      <c r="C128" s="12"/>
      <c r="D128" s="12" t="s">
        <v>251</v>
      </c>
      <c r="E128" s="12"/>
      <c r="F128" s="5"/>
      <c r="G128" s="161" t="s">
        <v>270</v>
      </c>
      <c r="H128" s="158">
        <v>0.051</v>
      </c>
      <c r="I128" s="18" t="s">
        <v>284</v>
      </c>
      <c r="J128" s="16"/>
      <c r="K128" s="23"/>
      <c r="L128" s="23"/>
    </row>
    <row r="129" spans="1:12" ht="15.75">
      <c r="A129" s="17">
        <v>2</v>
      </c>
      <c r="B129" s="69"/>
      <c r="C129" s="12"/>
      <c r="D129" s="12" t="s">
        <v>252</v>
      </c>
      <c r="E129" s="12"/>
      <c r="F129" s="5"/>
      <c r="G129" s="161" t="s">
        <v>269</v>
      </c>
      <c r="H129" s="166"/>
      <c r="I129" s="18" t="s">
        <v>284</v>
      </c>
      <c r="J129" s="16"/>
      <c r="K129" s="23"/>
      <c r="L129" s="23"/>
    </row>
    <row r="130" spans="1:12" ht="15.75">
      <c r="A130" s="17">
        <v>3</v>
      </c>
      <c r="B130" s="69"/>
      <c r="C130" s="12"/>
      <c r="D130" s="12" t="s">
        <v>254</v>
      </c>
      <c r="E130" s="13"/>
      <c r="F130" s="178" t="s">
        <v>253</v>
      </c>
      <c r="G130" s="161" t="s">
        <v>268</v>
      </c>
      <c r="H130" s="166"/>
      <c r="I130" s="18" t="s">
        <v>284</v>
      </c>
      <c r="J130" s="16"/>
      <c r="K130" s="23"/>
      <c r="L130" s="23"/>
    </row>
    <row r="131" spans="1:12" ht="15.75">
      <c r="A131" s="17"/>
      <c r="B131" s="69"/>
      <c r="C131" s="12"/>
      <c r="D131" s="12"/>
      <c r="E131" s="13"/>
      <c r="F131" s="179" t="s">
        <v>246</v>
      </c>
      <c r="G131" s="162"/>
      <c r="H131" s="166"/>
      <c r="I131" s="14"/>
      <c r="J131" s="169"/>
      <c r="K131" s="23"/>
      <c r="L131" s="23"/>
    </row>
    <row r="132" spans="1:12" ht="15.75">
      <c r="A132" s="17">
        <v>4</v>
      </c>
      <c r="B132" s="69"/>
      <c r="C132" s="12"/>
      <c r="D132" s="12" t="s">
        <v>255</v>
      </c>
      <c r="E132" s="5"/>
      <c r="F132" s="5"/>
      <c r="G132" s="161" t="s">
        <v>192</v>
      </c>
      <c r="H132" s="166"/>
      <c r="I132" s="18" t="s">
        <v>284</v>
      </c>
      <c r="J132" s="16"/>
      <c r="K132" s="23"/>
      <c r="L132" s="23"/>
    </row>
    <row r="133" spans="1:12" ht="15.75">
      <c r="A133" s="17">
        <v>5</v>
      </c>
      <c r="B133" s="69"/>
      <c r="C133" s="12"/>
      <c r="D133" s="12" t="s">
        <v>256</v>
      </c>
      <c r="E133" s="5"/>
      <c r="F133" s="13"/>
      <c r="G133" s="161" t="s">
        <v>217</v>
      </c>
      <c r="H133" s="166"/>
      <c r="I133" s="18" t="s">
        <v>284</v>
      </c>
      <c r="J133" s="16"/>
      <c r="K133" s="23"/>
      <c r="L133" s="23"/>
    </row>
    <row r="134" spans="1:12" ht="15.75">
      <c r="A134" s="17"/>
      <c r="B134" s="69"/>
      <c r="C134" s="12"/>
      <c r="D134" s="8"/>
      <c r="E134" s="5"/>
      <c r="F134" s="13"/>
      <c r="G134" s="162"/>
      <c r="H134" s="166"/>
      <c r="I134" s="14"/>
      <c r="J134" s="16"/>
      <c r="K134" s="20"/>
      <c r="L134" s="20"/>
    </row>
    <row r="135" spans="1:12" ht="15.75">
      <c r="A135" s="7"/>
      <c r="B135" s="13"/>
      <c r="C135" s="12"/>
      <c r="D135" s="5" t="s">
        <v>257</v>
      </c>
      <c r="E135" s="5"/>
      <c r="F135" s="5"/>
      <c r="G135" s="161" t="s">
        <v>216</v>
      </c>
      <c r="H135" s="166">
        <v>22.41</v>
      </c>
      <c r="I135" s="18" t="s">
        <v>284</v>
      </c>
      <c r="J135" s="16"/>
      <c r="K135" s="23"/>
      <c r="L135" s="23"/>
    </row>
    <row r="136" spans="1:12" ht="15.75">
      <c r="A136" s="17"/>
      <c r="B136" s="69"/>
      <c r="C136" s="12"/>
      <c r="D136" s="28"/>
      <c r="E136" s="12"/>
      <c r="F136" s="5"/>
      <c r="G136" s="161"/>
      <c r="H136" s="164">
        <v>2</v>
      </c>
      <c r="I136" s="15"/>
      <c r="J136" s="16"/>
      <c r="K136" s="5"/>
      <c r="L136" s="5"/>
    </row>
    <row r="137" spans="1:12" ht="15.75">
      <c r="A137" s="7" t="s">
        <v>259</v>
      </c>
      <c r="B137" s="13"/>
      <c r="C137" s="12"/>
      <c r="D137" s="177" t="s">
        <v>258</v>
      </c>
      <c r="E137" s="5"/>
      <c r="F137" s="5"/>
      <c r="G137" s="183" t="s">
        <v>267</v>
      </c>
      <c r="H137" s="184">
        <v>0.25</v>
      </c>
      <c r="I137" s="18" t="s">
        <v>284</v>
      </c>
      <c r="J137" s="16"/>
      <c r="K137" s="23"/>
      <c r="L137" s="23"/>
    </row>
    <row r="138" spans="1:12" ht="15.75">
      <c r="A138" s="17"/>
      <c r="B138" s="69"/>
      <c r="C138" s="12"/>
      <c r="D138" s="12"/>
      <c r="E138" s="12"/>
      <c r="F138" s="5"/>
      <c r="G138" s="162"/>
      <c r="H138" s="166"/>
      <c r="I138" s="14"/>
      <c r="J138" s="16"/>
      <c r="K138" s="23"/>
      <c r="L138" s="23"/>
    </row>
    <row r="139" spans="1:12" ht="15.75">
      <c r="A139" s="7" t="s">
        <v>260</v>
      </c>
      <c r="B139" s="13"/>
      <c r="C139" s="12"/>
      <c r="D139" s="177" t="s">
        <v>261</v>
      </c>
      <c r="E139" s="5"/>
      <c r="F139" s="5"/>
      <c r="G139" s="161"/>
      <c r="H139" s="166"/>
      <c r="I139" s="15"/>
      <c r="J139" s="16"/>
      <c r="K139" s="23"/>
      <c r="L139" s="23"/>
    </row>
    <row r="140" spans="1:12" ht="15.75">
      <c r="A140" s="7"/>
      <c r="B140" s="13"/>
      <c r="C140" s="12"/>
      <c r="D140" s="177"/>
      <c r="E140" s="5"/>
      <c r="F140" s="5"/>
      <c r="G140" s="161"/>
      <c r="H140" s="166"/>
      <c r="I140" s="15"/>
      <c r="J140" s="16"/>
      <c r="K140" s="23"/>
      <c r="L140" s="23"/>
    </row>
    <row r="141" spans="1:12" ht="15.75">
      <c r="A141" s="17">
        <v>1</v>
      </c>
      <c r="B141" s="13"/>
      <c r="C141" s="12"/>
      <c r="D141" s="12" t="s">
        <v>262</v>
      </c>
      <c r="E141" s="12"/>
      <c r="F141" s="5"/>
      <c r="G141" s="161" t="s">
        <v>293</v>
      </c>
      <c r="H141" s="166"/>
      <c r="I141" s="18" t="s">
        <v>285</v>
      </c>
      <c r="J141" s="16"/>
      <c r="K141" s="23"/>
      <c r="L141" s="23"/>
    </row>
    <row r="142" spans="1:12" ht="15.75">
      <c r="A142" s="17">
        <v>2</v>
      </c>
      <c r="B142" s="13"/>
      <c r="C142" s="12"/>
      <c r="D142" s="12" t="s">
        <v>263</v>
      </c>
      <c r="E142" s="12"/>
      <c r="F142" s="5"/>
      <c r="G142" s="161" t="s">
        <v>292</v>
      </c>
      <c r="H142" s="158">
        <f>BHNMS!G13</f>
        <v>9500</v>
      </c>
      <c r="I142" s="18" t="s">
        <v>286</v>
      </c>
      <c r="J142" s="16"/>
      <c r="K142" s="23"/>
      <c r="L142" s="23"/>
    </row>
    <row r="143" spans="1:12" ht="15.75">
      <c r="A143" s="17">
        <v>3</v>
      </c>
      <c r="B143" s="13"/>
      <c r="C143" s="12"/>
      <c r="D143" s="12" t="s">
        <v>264</v>
      </c>
      <c r="E143" s="12"/>
      <c r="F143" s="5"/>
      <c r="G143" s="161" t="s">
        <v>291</v>
      </c>
      <c r="H143" s="158">
        <f>BHNMS!G15</f>
        <v>6000</v>
      </c>
      <c r="I143" s="18" t="s">
        <v>286</v>
      </c>
      <c r="J143" s="16"/>
      <c r="K143" s="23"/>
      <c r="L143" s="23"/>
    </row>
    <row r="144" spans="1:12" ht="15.75">
      <c r="A144" s="17">
        <v>4</v>
      </c>
      <c r="B144" s="13"/>
      <c r="C144" s="12"/>
      <c r="D144" s="12" t="s">
        <v>265</v>
      </c>
      <c r="E144" s="12"/>
      <c r="F144" s="5"/>
      <c r="G144" s="161" t="s">
        <v>290</v>
      </c>
      <c r="H144" s="158">
        <f>BHNMS!F67</f>
        <v>4500</v>
      </c>
      <c r="I144" s="18" t="s">
        <v>287</v>
      </c>
      <c r="J144" s="16"/>
      <c r="K144" s="23"/>
      <c r="L144" s="23"/>
    </row>
    <row r="145" spans="1:12" ht="15.75">
      <c r="A145" s="17">
        <v>5</v>
      </c>
      <c r="B145" s="13"/>
      <c r="C145" s="12"/>
      <c r="D145" s="12" t="s">
        <v>266</v>
      </c>
      <c r="E145" s="12"/>
      <c r="F145" s="5"/>
      <c r="G145" s="161" t="s">
        <v>289</v>
      </c>
      <c r="H145" s="158">
        <f>BHNMS!F68</f>
        <v>4300</v>
      </c>
      <c r="I145" s="18" t="s">
        <v>287</v>
      </c>
      <c r="J145" s="16"/>
      <c r="K145" s="23"/>
      <c r="L145" s="23"/>
    </row>
    <row r="146" spans="1:12" ht="15.75">
      <c r="A146" s="17">
        <v>6</v>
      </c>
      <c r="B146" s="69"/>
      <c r="C146" s="12"/>
      <c r="D146" s="12" t="s">
        <v>122</v>
      </c>
      <c r="E146" s="5"/>
      <c r="F146" s="5"/>
      <c r="G146" s="161" t="s">
        <v>288</v>
      </c>
      <c r="H146" s="158">
        <f>BHNMS!F69</f>
        <v>12500</v>
      </c>
      <c r="I146" s="18" t="s">
        <v>287</v>
      </c>
      <c r="J146" s="16"/>
      <c r="K146" s="23"/>
      <c r="L146" s="23"/>
    </row>
    <row r="147" spans="1:12" ht="16.5" thickBot="1">
      <c r="A147" s="30"/>
      <c r="B147" s="70"/>
      <c r="C147" s="31"/>
      <c r="D147" s="32"/>
      <c r="E147" s="33"/>
      <c r="F147" s="31"/>
      <c r="G147" s="170"/>
      <c r="H147" s="171"/>
      <c r="I147" s="172"/>
      <c r="J147" s="173"/>
      <c r="K147" s="23"/>
      <c r="L147" s="23"/>
    </row>
    <row r="148" spans="1:12" ht="15.75">
      <c r="A148" s="36"/>
      <c r="B148" s="36"/>
      <c r="C148" s="35"/>
      <c r="D148" s="37"/>
      <c r="E148" s="36"/>
      <c r="F148" s="35"/>
      <c r="G148" s="35"/>
      <c r="H148" s="38"/>
      <c r="I148" s="36"/>
      <c r="J148" s="38"/>
      <c r="K148" s="23"/>
      <c r="L148" s="23"/>
    </row>
    <row r="149" spans="1:12" ht="22.5">
      <c r="A149" s="98" t="s">
        <v>220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23"/>
      <c r="L149" s="23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3"/>
      <c r="L150" s="23"/>
    </row>
    <row r="151" spans="1:12" ht="15.75">
      <c r="A151" s="4" t="s">
        <v>221</v>
      </c>
      <c r="B151" s="4"/>
      <c r="C151" s="4"/>
      <c r="D151" s="1" t="s">
        <v>25</v>
      </c>
      <c r="E151" s="4" t="s">
        <v>223</v>
      </c>
      <c r="F151" s="4"/>
      <c r="G151" s="4"/>
      <c r="H151" s="4"/>
      <c r="I151" s="1"/>
      <c r="J151" s="1"/>
      <c r="K151" s="23"/>
      <c r="L151" s="23"/>
    </row>
    <row r="152" spans="1:12" ht="15.75">
      <c r="A152" s="4" t="s">
        <v>44</v>
      </c>
      <c r="B152" s="4"/>
      <c r="C152" s="4"/>
      <c r="D152" s="1" t="s">
        <v>25</v>
      </c>
      <c r="E152" s="4"/>
      <c r="F152" s="4"/>
      <c r="G152" s="4"/>
      <c r="H152" s="4"/>
      <c r="I152" s="1"/>
      <c r="J152" s="1"/>
      <c r="K152" s="20"/>
      <c r="L152" s="20"/>
    </row>
    <row r="153" spans="1:12" ht="15.75">
      <c r="A153" s="4" t="s">
        <v>30</v>
      </c>
      <c r="B153" s="4"/>
      <c r="C153" s="4"/>
      <c r="D153" s="1" t="s">
        <v>25</v>
      </c>
      <c r="E153" s="4" t="s">
        <v>188</v>
      </c>
      <c r="F153" s="4"/>
      <c r="G153" s="4"/>
      <c r="H153" s="4"/>
      <c r="I153" s="1"/>
      <c r="J153" s="1"/>
      <c r="K153" s="20"/>
      <c r="L153" s="20"/>
    </row>
    <row r="154" spans="1:12" ht="15.75">
      <c r="A154" s="4" t="s">
        <v>41</v>
      </c>
      <c r="B154" s="4"/>
      <c r="C154" s="4"/>
      <c r="D154" s="1" t="s">
        <v>25</v>
      </c>
      <c r="E154" s="4" t="s">
        <v>189</v>
      </c>
      <c r="F154" s="4"/>
      <c r="G154" s="4"/>
      <c r="H154" s="4"/>
      <c r="I154" s="1"/>
      <c r="J154" s="1"/>
      <c r="K154" s="23"/>
      <c r="L154" s="23"/>
    </row>
    <row r="155" spans="1:12" ht="15.75">
      <c r="A155" s="4" t="s">
        <v>42</v>
      </c>
      <c r="B155" s="4"/>
      <c r="C155" s="4"/>
      <c r="D155" s="1" t="s">
        <v>25</v>
      </c>
      <c r="E155" s="4" t="s">
        <v>190</v>
      </c>
      <c r="F155" s="4"/>
      <c r="G155" s="4"/>
      <c r="H155" s="4"/>
      <c r="I155" s="1"/>
      <c r="J155" s="1"/>
      <c r="K155" s="5"/>
      <c r="L155" s="5"/>
    </row>
    <row r="156" spans="1:12" ht="16.5" thickBot="1">
      <c r="A156" s="34"/>
      <c r="B156" s="34"/>
      <c r="E156" s="39"/>
      <c r="K156" s="23"/>
      <c r="L156" s="23"/>
    </row>
    <row r="157" spans="1:12" ht="15.75">
      <c r="A157" s="391" t="s">
        <v>77</v>
      </c>
      <c r="B157" s="21"/>
      <c r="C157" s="359" t="s">
        <v>157</v>
      </c>
      <c r="D157" s="359"/>
      <c r="E157" s="359"/>
      <c r="F157" s="360"/>
      <c r="G157" s="363" t="s">
        <v>158</v>
      </c>
      <c r="H157" s="363" t="s">
        <v>224</v>
      </c>
      <c r="I157" s="363" t="s">
        <v>44</v>
      </c>
      <c r="J157" s="389" t="s">
        <v>57</v>
      </c>
      <c r="K157" s="23"/>
      <c r="L157" s="23"/>
    </row>
    <row r="158" spans="1:12" ht="15.75">
      <c r="A158" s="392"/>
      <c r="B158" s="68"/>
      <c r="C158" s="361"/>
      <c r="D158" s="361"/>
      <c r="E158" s="361"/>
      <c r="F158" s="362"/>
      <c r="G158" s="364"/>
      <c r="H158" s="364"/>
      <c r="I158" s="364"/>
      <c r="J158" s="390"/>
      <c r="K158" s="23"/>
      <c r="L158" s="23"/>
    </row>
    <row r="159" spans="1:12" ht="15.75">
      <c r="A159" s="11"/>
      <c r="B159" s="13"/>
      <c r="C159" s="12"/>
      <c r="D159" s="13"/>
      <c r="E159" s="5"/>
      <c r="F159" s="5"/>
      <c r="G159" s="14"/>
      <c r="H159" s="14"/>
      <c r="I159" s="15"/>
      <c r="J159" s="16"/>
      <c r="K159" s="23"/>
      <c r="L159" s="23"/>
    </row>
    <row r="160" spans="1:12" ht="15.75">
      <c r="A160" s="7" t="s">
        <v>1</v>
      </c>
      <c r="B160" s="13"/>
      <c r="C160" s="12"/>
      <c r="D160" s="177" t="s">
        <v>225</v>
      </c>
      <c r="E160" s="5"/>
      <c r="F160" s="5"/>
      <c r="G160" s="14"/>
      <c r="H160" s="18"/>
      <c r="I160" s="14"/>
      <c r="J160" s="16"/>
      <c r="K160" s="23"/>
      <c r="L160" s="23"/>
    </row>
    <row r="161" spans="1:12" ht="15.75">
      <c r="A161" s="17">
        <v>1</v>
      </c>
      <c r="B161" s="69"/>
      <c r="C161" s="12"/>
      <c r="D161" s="12" t="s">
        <v>226</v>
      </c>
      <c r="E161" s="12"/>
      <c r="F161" s="5"/>
      <c r="G161" s="365" t="s">
        <v>223</v>
      </c>
      <c r="H161" s="366"/>
      <c r="I161" s="367"/>
      <c r="J161" s="16"/>
      <c r="K161" s="23"/>
      <c r="L161" s="23"/>
    </row>
    <row r="162" spans="1:12" ht="15.75">
      <c r="A162" s="17">
        <v>2</v>
      </c>
      <c r="B162" s="69"/>
      <c r="C162" s="12"/>
      <c r="D162" s="12" t="s">
        <v>227</v>
      </c>
      <c r="E162" s="12"/>
      <c r="F162" s="5"/>
      <c r="G162" s="159" t="s">
        <v>273</v>
      </c>
      <c r="H162" s="26">
        <v>80</v>
      </c>
      <c r="I162" s="182" t="s">
        <v>282</v>
      </c>
      <c r="J162" s="16"/>
      <c r="K162" s="23"/>
      <c r="L162" s="23"/>
    </row>
    <row r="163" spans="1:12" ht="15.75">
      <c r="A163" s="17">
        <v>3</v>
      </c>
      <c r="B163" s="69"/>
      <c r="C163" s="5"/>
      <c r="D163" s="12" t="s">
        <v>228</v>
      </c>
      <c r="E163" s="12"/>
      <c r="F163" s="5"/>
      <c r="G163" s="160" t="s">
        <v>274</v>
      </c>
      <c r="H163" s="9"/>
      <c r="I163" s="15"/>
      <c r="J163" s="16"/>
      <c r="K163" s="23"/>
      <c r="L163" s="23"/>
    </row>
    <row r="164" spans="1:12" ht="15.75">
      <c r="A164" s="17">
        <v>4</v>
      </c>
      <c r="B164" s="69"/>
      <c r="C164" s="27"/>
      <c r="D164" s="12" t="s">
        <v>229</v>
      </c>
      <c r="E164" s="12"/>
      <c r="F164" s="5"/>
      <c r="G164" s="160"/>
      <c r="H164" s="157"/>
      <c r="I164" s="15"/>
      <c r="J164" s="10"/>
      <c r="K164" s="23"/>
      <c r="L164" s="23"/>
    </row>
    <row r="165" spans="1:12" ht="15.75">
      <c r="A165" s="17"/>
      <c r="B165" s="69"/>
      <c r="C165" s="12"/>
      <c r="D165" s="176" t="s">
        <v>230</v>
      </c>
      <c r="E165" s="12" t="s">
        <v>234</v>
      </c>
      <c r="F165" s="5"/>
      <c r="G165" s="161" t="s">
        <v>275</v>
      </c>
      <c r="H165" s="14">
        <v>5</v>
      </c>
      <c r="I165" s="18" t="s">
        <v>283</v>
      </c>
      <c r="J165" s="16"/>
      <c r="K165" s="20"/>
      <c r="L165" s="20"/>
    </row>
    <row r="166" spans="1:12" ht="15.75">
      <c r="A166" s="11"/>
      <c r="B166" s="13"/>
      <c r="C166" s="12"/>
      <c r="D166" s="69" t="s">
        <v>231</v>
      </c>
      <c r="E166" s="5" t="s">
        <v>235</v>
      </c>
      <c r="F166" s="5"/>
      <c r="G166" s="161" t="s">
        <v>276</v>
      </c>
      <c r="H166" s="14">
        <v>1600</v>
      </c>
      <c r="I166" s="18" t="s">
        <v>108</v>
      </c>
      <c r="J166" s="16"/>
      <c r="K166" s="20"/>
      <c r="L166" s="20"/>
    </row>
    <row r="167" spans="1:12" ht="15.75">
      <c r="A167" s="7"/>
      <c r="B167" s="13"/>
      <c r="C167" s="12"/>
      <c r="D167" s="69" t="s">
        <v>232</v>
      </c>
      <c r="E167" s="5" t="s">
        <v>236</v>
      </c>
      <c r="F167" s="5"/>
      <c r="G167" s="161" t="s">
        <v>277</v>
      </c>
      <c r="H167" s="18">
        <f>BHNMS!F80</f>
        <v>495000000</v>
      </c>
      <c r="I167" s="18" t="s">
        <v>284</v>
      </c>
      <c r="J167" s="16"/>
      <c r="K167" s="23"/>
      <c r="L167" s="23"/>
    </row>
    <row r="168" spans="1:12" ht="15.75">
      <c r="A168" s="17">
        <v>5</v>
      </c>
      <c r="B168" s="69"/>
      <c r="C168" s="12"/>
      <c r="D168" s="12" t="s">
        <v>233</v>
      </c>
      <c r="E168" s="5"/>
      <c r="F168" s="5"/>
      <c r="G168" s="162"/>
      <c r="H168" s="18"/>
      <c r="I168" s="18"/>
      <c r="J168" s="16"/>
      <c r="K168" s="5"/>
      <c r="L168" s="5"/>
    </row>
    <row r="169" spans="1:12" ht="15.75">
      <c r="A169" s="17"/>
      <c r="B169" s="69"/>
      <c r="C169" s="12"/>
      <c r="D169" s="176" t="s">
        <v>230</v>
      </c>
      <c r="E169" s="12" t="s">
        <v>234</v>
      </c>
      <c r="F169" s="5"/>
      <c r="G169" s="161" t="s">
        <v>278</v>
      </c>
      <c r="H169" s="185">
        <v>5</v>
      </c>
      <c r="I169" s="18" t="s">
        <v>283</v>
      </c>
      <c r="J169" s="16"/>
      <c r="K169" s="23"/>
      <c r="L169" s="23"/>
    </row>
    <row r="170" spans="1:12" ht="15.75">
      <c r="A170" s="17"/>
      <c r="B170" s="69"/>
      <c r="C170" s="12"/>
      <c r="D170" s="69" t="s">
        <v>231</v>
      </c>
      <c r="E170" s="5" t="s">
        <v>235</v>
      </c>
      <c r="F170" s="5"/>
      <c r="G170" s="161" t="s">
        <v>279</v>
      </c>
      <c r="H170" s="185">
        <v>1600</v>
      </c>
      <c r="I170" s="18" t="s">
        <v>108</v>
      </c>
      <c r="J170" s="16"/>
      <c r="K170" s="23"/>
      <c r="L170" s="23"/>
    </row>
    <row r="171" spans="1:12" ht="15.75">
      <c r="A171" s="17"/>
      <c r="B171" s="69"/>
      <c r="C171" s="12"/>
      <c r="D171" s="69" t="s">
        <v>232</v>
      </c>
      <c r="E171" s="5" t="s">
        <v>237</v>
      </c>
      <c r="F171" s="5"/>
      <c r="G171" s="161" t="s">
        <v>280</v>
      </c>
      <c r="H171" s="185">
        <v>395000000</v>
      </c>
      <c r="I171" s="18" t="s">
        <v>284</v>
      </c>
      <c r="J171" s="16"/>
      <c r="K171" s="23"/>
      <c r="L171" s="23"/>
    </row>
    <row r="172" spans="1:12" ht="15.75">
      <c r="A172" s="17"/>
      <c r="B172" s="69"/>
      <c r="C172" s="5"/>
      <c r="D172" s="5"/>
      <c r="E172" s="5"/>
      <c r="F172" s="5"/>
      <c r="G172" s="159"/>
      <c r="H172" s="26"/>
      <c r="I172" s="26"/>
      <c r="J172" s="16"/>
      <c r="K172" s="23"/>
      <c r="L172" s="23"/>
    </row>
    <row r="173" spans="1:12" ht="15.75">
      <c r="A173" s="7" t="s">
        <v>7</v>
      </c>
      <c r="B173" s="13"/>
      <c r="C173" s="12"/>
      <c r="D173" s="177" t="s">
        <v>238</v>
      </c>
      <c r="E173" s="5"/>
      <c r="F173" s="5"/>
      <c r="G173" s="161"/>
      <c r="H173" s="18"/>
      <c r="I173" s="14"/>
      <c r="J173" s="16"/>
      <c r="K173" s="23"/>
      <c r="L173" s="23"/>
    </row>
    <row r="174" spans="1:12" ht="15.75">
      <c r="A174" s="11"/>
      <c r="B174" s="13"/>
      <c r="C174" s="27"/>
      <c r="D174" s="5"/>
      <c r="E174" s="5"/>
      <c r="F174" s="5"/>
      <c r="G174" s="160"/>
      <c r="H174" s="9"/>
      <c r="I174" s="9"/>
      <c r="J174" s="10"/>
      <c r="K174" s="23"/>
      <c r="L174" s="23"/>
    </row>
    <row r="175" spans="1:12" ht="15.75">
      <c r="A175" s="17">
        <v>1</v>
      </c>
      <c r="B175" s="69"/>
      <c r="C175" s="12"/>
      <c r="D175" s="5" t="s">
        <v>240</v>
      </c>
      <c r="E175" s="5"/>
      <c r="F175" s="5"/>
      <c r="G175" s="161" t="s">
        <v>281</v>
      </c>
      <c r="H175" s="14">
        <f>H171*10%</f>
        <v>39500000</v>
      </c>
      <c r="I175" s="18" t="s">
        <v>284</v>
      </c>
      <c r="J175" s="16"/>
      <c r="K175" s="23"/>
      <c r="L175" s="23"/>
    </row>
    <row r="176" spans="1:12" ht="15.75">
      <c r="A176" s="17"/>
      <c r="B176" s="69"/>
      <c r="C176" s="12"/>
      <c r="D176" s="13"/>
      <c r="E176" s="5"/>
      <c r="F176" s="5"/>
      <c r="G176" s="161"/>
      <c r="H176" s="14"/>
      <c r="I176" s="15"/>
      <c r="J176" s="169"/>
      <c r="K176" s="23"/>
      <c r="L176" s="23"/>
    </row>
    <row r="177" spans="1:12" ht="15.75">
      <c r="A177" s="17">
        <v>2</v>
      </c>
      <c r="B177" s="69"/>
      <c r="C177" s="12"/>
      <c r="D177" s="12" t="s">
        <v>241</v>
      </c>
      <c r="E177" s="12"/>
      <c r="F177" s="178" t="s">
        <v>242</v>
      </c>
      <c r="G177" s="161" t="s">
        <v>151</v>
      </c>
      <c r="H177" s="158">
        <v>0.65</v>
      </c>
      <c r="I177" s="15" t="s">
        <v>13</v>
      </c>
      <c r="J177" s="16"/>
      <c r="K177" s="20"/>
      <c r="L177" s="20"/>
    </row>
    <row r="178" spans="1:12" ht="15.75">
      <c r="A178" s="17"/>
      <c r="B178" s="69"/>
      <c r="C178" s="12"/>
      <c r="D178" s="12"/>
      <c r="E178" s="12"/>
      <c r="F178" s="179" t="s">
        <v>243</v>
      </c>
      <c r="G178" s="161"/>
      <c r="H178" s="164"/>
      <c r="I178" s="14"/>
      <c r="J178" s="16"/>
      <c r="K178" s="23"/>
      <c r="L178" s="23"/>
    </row>
    <row r="179" spans="1:12" ht="15.75">
      <c r="A179" s="17">
        <v>3</v>
      </c>
      <c r="B179" s="69"/>
      <c r="C179" s="12"/>
      <c r="D179" s="12" t="s">
        <v>244</v>
      </c>
      <c r="E179" s="12"/>
      <c r="F179" s="13"/>
      <c r="G179" s="161"/>
      <c r="H179" s="166"/>
      <c r="I179" s="14"/>
      <c r="J179" s="16"/>
      <c r="K179" s="5"/>
      <c r="L179" s="5"/>
    </row>
    <row r="180" spans="1:12" ht="15.75">
      <c r="A180" s="17"/>
      <c r="B180" s="69"/>
      <c r="C180" s="12"/>
      <c r="D180" s="176" t="s">
        <v>230</v>
      </c>
      <c r="E180" s="12" t="s">
        <v>245</v>
      </c>
      <c r="F180" s="178" t="s">
        <v>248</v>
      </c>
      <c r="G180" s="161" t="s">
        <v>152</v>
      </c>
      <c r="H180" s="166" t="s">
        <v>76</v>
      </c>
      <c r="I180" s="18" t="s">
        <v>284</v>
      </c>
      <c r="J180" s="16"/>
      <c r="K180" s="23"/>
      <c r="L180" s="23"/>
    </row>
    <row r="181" spans="1:12" ht="15.75">
      <c r="A181" s="17"/>
      <c r="B181" s="69"/>
      <c r="C181" s="12"/>
      <c r="D181" s="28"/>
      <c r="E181" s="12"/>
      <c r="F181" s="179" t="s">
        <v>246</v>
      </c>
      <c r="G181" s="161"/>
      <c r="H181" s="158"/>
      <c r="I181" s="15"/>
      <c r="J181" s="16"/>
      <c r="K181" s="23"/>
      <c r="L181" s="23"/>
    </row>
    <row r="182" spans="1:12" ht="15.75">
      <c r="A182" s="17"/>
      <c r="B182" s="69"/>
      <c r="C182" s="5"/>
      <c r="D182" s="69" t="s">
        <v>231</v>
      </c>
      <c r="E182" s="12" t="s">
        <v>247</v>
      </c>
      <c r="F182" s="178" t="s">
        <v>249</v>
      </c>
      <c r="G182" s="159" t="s">
        <v>272</v>
      </c>
      <c r="H182" s="168">
        <v>0.5</v>
      </c>
      <c r="I182" s="18" t="s">
        <v>284</v>
      </c>
      <c r="J182" s="16"/>
      <c r="K182" s="23"/>
      <c r="L182" s="23"/>
    </row>
    <row r="183" spans="1:12" ht="15.75">
      <c r="A183" s="17"/>
      <c r="B183" s="69"/>
      <c r="C183" s="5"/>
      <c r="D183" s="5"/>
      <c r="E183" s="5"/>
      <c r="F183" s="179" t="s">
        <v>246</v>
      </c>
      <c r="G183" s="160"/>
      <c r="H183" s="164"/>
      <c r="I183" s="15"/>
      <c r="J183" s="16"/>
      <c r="K183" s="23"/>
      <c r="L183" s="23"/>
    </row>
    <row r="184" spans="1:12" ht="15.75">
      <c r="A184" s="17"/>
      <c r="B184" s="69"/>
      <c r="C184" s="27"/>
      <c r="D184" s="12" t="s">
        <v>250</v>
      </c>
      <c r="E184" s="12"/>
      <c r="F184" s="180"/>
      <c r="G184" s="160" t="s">
        <v>271</v>
      </c>
      <c r="H184" s="168">
        <v>29.13</v>
      </c>
      <c r="I184" s="18" t="s">
        <v>284</v>
      </c>
      <c r="J184" s="16"/>
      <c r="K184" s="23"/>
      <c r="L184" s="23"/>
    </row>
    <row r="185" spans="1:12" ht="15.75">
      <c r="A185" s="17"/>
      <c r="B185" s="69"/>
      <c r="C185" s="12"/>
      <c r="D185" s="13"/>
      <c r="E185" s="5"/>
      <c r="F185" s="181"/>
      <c r="G185" s="162"/>
      <c r="H185" s="158"/>
      <c r="I185" s="15"/>
      <c r="J185" s="16"/>
      <c r="K185" s="23"/>
      <c r="L185" s="23"/>
    </row>
    <row r="186" spans="1:12" ht="15.75">
      <c r="A186" s="7" t="s">
        <v>97</v>
      </c>
      <c r="B186" s="13"/>
      <c r="C186" s="12"/>
      <c r="D186" s="177" t="s">
        <v>238</v>
      </c>
      <c r="E186" s="5"/>
      <c r="F186" s="5"/>
      <c r="G186" s="162"/>
      <c r="H186" s="158"/>
      <c r="I186" s="15"/>
      <c r="J186" s="16"/>
      <c r="K186" s="23"/>
      <c r="L186" s="23"/>
    </row>
    <row r="187" spans="1:12" ht="15.75">
      <c r="A187" s="17"/>
      <c r="B187" s="69"/>
      <c r="C187" s="12"/>
      <c r="D187" s="13"/>
      <c r="E187" s="5"/>
      <c r="F187" s="13"/>
      <c r="G187" s="162"/>
      <c r="H187" s="158"/>
      <c r="I187" s="15"/>
      <c r="J187" s="16"/>
      <c r="K187" s="23"/>
      <c r="L187" s="23"/>
    </row>
    <row r="188" spans="1:12" ht="15.75">
      <c r="A188" s="17">
        <v>1</v>
      </c>
      <c r="B188" s="69"/>
      <c r="C188" s="12"/>
      <c r="D188" s="12" t="s">
        <v>251</v>
      </c>
      <c r="E188" s="12"/>
      <c r="F188" s="5"/>
      <c r="G188" s="161" t="s">
        <v>270</v>
      </c>
      <c r="H188" s="158">
        <v>0.051</v>
      </c>
      <c r="I188" s="18" t="s">
        <v>284</v>
      </c>
      <c r="J188" s="16"/>
      <c r="K188" s="23"/>
      <c r="L188" s="23"/>
    </row>
    <row r="189" spans="1:12" ht="15.75">
      <c r="A189" s="17">
        <v>2</v>
      </c>
      <c r="B189" s="69"/>
      <c r="C189" s="12"/>
      <c r="D189" s="12" t="s">
        <v>252</v>
      </c>
      <c r="E189" s="12"/>
      <c r="F189" s="5"/>
      <c r="G189" s="161" t="s">
        <v>269</v>
      </c>
      <c r="H189" s="166"/>
      <c r="I189" s="18" t="s">
        <v>284</v>
      </c>
      <c r="J189" s="16"/>
      <c r="K189" s="23"/>
      <c r="L189" s="23"/>
    </row>
    <row r="190" spans="1:12" ht="15.75">
      <c r="A190" s="17">
        <v>3</v>
      </c>
      <c r="B190" s="69"/>
      <c r="C190" s="12"/>
      <c r="D190" s="12" t="s">
        <v>254</v>
      </c>
      <c r="E190" s="13"/>
      <c r="F190" s="178" t="s">
        <v>253</v>
      </c>
      <c r="G190" s="161" t="s">
        <v>268</v>
      </c>
      <c r="H190" s="166"/>
      <c r="I190" s="18" t="s">
        <v>284</v>
      </c>
      <c r="J190" s="16"/>
      <c r="K190" s="20"/>
      <c r="L190" s="20"/>
    </row>
    <row r="191" spans="1:12" ht="15.75">
      <c r="A191" s="17"/>
      <c r="B191" s="69"/>
      <c r="C191" s="12"/>
      <c r="D191" s="12"/>
      <c r="E191" s="13"/>
      <c r="F191" s="179" t="s">
        <v>246</v>
      </c>
      <c r="G191" s="162"/>
      <c r="H191" s="166"/>
      <c r="I191" s="14"/>
      <c r="J191" s="169"/>
      <c r="K191" s="23"/>
      <c r="L191" s="23"/>
    </row>
    <row r="192" spans="1:12" ht="15.75">
      <c r="A192" s="17">
        <v>4</v>
      </c>
      <c r="B192" s="69"/>
      <c r="C192" s="12"/>
      <c r="D192" s="12" t="s">
        <v>255</v>
      </c>
      <c r="E192" s="5"/>
      <c r="F192" s="5"/>
      <c r="G192" s="161" t="s">
        <v>192</v>
      </c>
      <c r="H192" s="166"/>
      <c r="I192" s="18" t="s">
        <v>284</v>
      </c>
      <c r="J192" s="16"/>
      <c r="K192" s="5"/>
      <c r="L192" s="5"/>
    </row>
    <row r="193" spans="1:12" ht="15.75">
      <c r="A193" s="17">
        <v>5</v>
      </c>
      <c r="B193" s="69"/>
      <c r="C193" s="12"/>
      <c r="D193" s="12" t="s">
        <v>256</v>
      </c>
      <c r="E193" s="5"/>
      <c r="F193" s="13"/>
      <c r="G193" s="161" t="s">
        <v>217</v>
      </c>
      <c r="H193" s="166"/>
      <c r="I193" s="18" t="s">
        <v>284</v>
      </c>
      <c r="J193" s="16"/>
      <c r="K193" s="23"/>
      <c r="L193" s="23"/>
    </row>
    <row r="194" spans="1:12" ht="15.75">
      <c r="A194" s="17"/>
      <c r="B194" s="69"/>
      <c r="C194" s="12"/>
      <c r="D194" s="8"/>
      <c r="E194" s="5"/>
      <c r="F194" s="13"/>
      <c r="G194" s="162"/>
      <c r="H194" s="166"/>
      <c r="I194" s="14"/>
      <c r="J194" s="16"/>
      <c r="K194" s="23"/>
      <c r="L194" s="23"/>
    </row>
    <row r="195" spans="1:12" ht="15.75">
      <c r="A195" s="7"/>
      <c r="B195" s="13"/>
      <c r="C195" s="12"/>
      <c r="D195" s="5" t="s">
        <v>257</v>
      </c>
      <c r="E195" s="5"/>
      <c r="F195" s="5"/>
      <c r="G195" s="161" t="s">
        <v>216</v>
      </c>
      <c r="H195" s="166">
        <v>22.41</v>
      </c>
      <c r="I195" s="18" t="s">
        <v>284</v>
      </c>
      <c r="J195" s="16"/>
      <c r="K195" s="23"/>
      <c r="L195" s="23"/>
    </row>
    <row r="196" spans="1:12" ht="15.75">
      <c r="A196" s="17"/>
      <c r="B196" s="69"/>
      <c r="C196" s="12"/>
      <c r="D196" s="28"/>
      <c r="E196" s="12"/>
      <c r="F196" s="5"/>
      <c r="G196" s="161"/>
      <c r="H196" s="164">
        <v>2</v>
      </c>
      <c r="I196" s="15"/>
      <c r="J196" s="16"/>
      <c r="K196" s="23"/>
      <c r="L196" s="23"/>
    </row>
    <row r="197" spans="1:12" ht="15.75">
      <c r="A197" s="7" t="s">
        <v>259</v>
      </c>
      <c r="B197" s="13"/>
      <c r="C197" s="12"/>
      <c r="D197" s="177" t="s">
        <v>258</v>
      </c>
      <c r="E197" s="5"/>
      <c r="F197" s="5"/>
      <c r="G197" s="183" t="s">
        <v>267</v>
      </c>
      <c r="H197" s="184">
        <v>0.25</v>
      </c>
      <c r="I197" s="18" t="s">
        <v>284</v>
      </c>
      <c r="J197" s="16"/>
      <c r="K197" s="23"/>
      <c r="L197" s="23"/>
    </row>
    <row r="198" spans="1:12" ht="15.75">
      <c r="A198" s="17"/>
      <c r="B198" s="69"/>
      <c r="C198" s="12"/>
      <c r="D198" s="12"/>
      <c r="E198" s="12"/>
      <c r="F198" s="5"/>
      <c r="G198" s="162"/>
      <c r="H198" s="166"/>
      <c r="I198" s="14"/>
      <c r="J198" s="16"/>
      <c r="K198" s="23"/>
      <c r="L198" s="23"/>
    </row>
    <row r="199" spans="1:12" ht="15.75">
      <c r="A199" s="7" t="s">
        <v>260</v>
      </c>
      <c r="B199" s="13"/>
      <c r="C199" s="12"/>
      <c r="D199" s="177" t="s">
        <v>261</v>
      </c>
      <c r="E199" s="5"/>
      <c r="F199" s="5"/>
      <c r="G199" s="161"/>
      <c r="H199" s="166"/>
      <c r="I199" s="15"/>
      <c r="J199" s="16"/>
      <c r="K199" s="23"/>
      <c r="L199" s="23"/>
    </row>
    <row r="200" spans="1:12" ht="15.75">
      <c r="A200" s="7"/>
      <c r="B200" s="13"/>
      <c r="C200" s="12"/>
      <c r="D200" s="177"/>
      <c r="E200" s="5"/>
      <c r="F200" s="5"/>
      <c r="G200" s="161"/>
      <c r="H200" s="166"/>
      <c r="I200" s="15"/>
      <c r="J200" s="16"/>
      <c r="K200" s="23"/>
      <c r="L200" s="23"/>
    </row>
    <row r="201" spans="1:12" ht="15.75">
      <c r="A201" s="17">
        <v>1</v>
      </c>
      <c r="B201" s="13"/>
      <c r="C201" s="12"/>
      <c r="D201" s="12" t="s">
        <v>262</v>
      </c>
      <c r="E201" s="12"/>
      <c r="F201" s="5"/>
      <c r="G201" s="161" t="s">
        <v>293</v>
      </c>
      <c r="H201" s="166"/>
      <c r="I201" s="18" t="s">
        <v>285</v>
      </c>
      <c r="J201" s="16"/>
      <c r="K201" s="23"/>
      <c r="L201" s="23"/>
    </row>
    <row r="202" spans="1:12" ht="15.75">
      <c r="A202" s="17">
        <v>2</v>
      </c>
      <c r="B202" s="13"/>
      <c r="C202" s="12"/>
      <c r="D202" s="12" t="s">
        <v>263</v>
      </c>
      <c r="E202" s="12"/>
      <c r="F202" s="5"/>
      <c r="G202" s="161" t="s">
        <v>292</v>
      </c>
      <c r="H202" s="158">
        <f>BHNMS!G13</f>
        <v>9500</v>
      </c>
      <c r="I202" s="18" t="s">
        <v>286</v>
      </c>
      <c r="J202" s="16"/>
      <c r="K202" s="23"/>
      <c r="L202" s="23"/>
    </row>
    <row r="203" spans="1:12" ht="15.75">
      <c r="A203" s="17">
        <v>3</v>
      </c>
      <c r="B203" s="13"/>
      <c r="C203" s="12"/>
      <c r="D203" s="12" t="s">
        <v>264</v>
      </c>
      <c r="E203" s="12"/>
      <c r="F203" s="5"/>
      <c r="G203" s="161" t="s">
        <v>291</v>
      </c>
      <c r="H203" s="158">
        <f>BHNMS!G15</f>
        <v>6000</v>
      </c>
      <c r="I203" s="18" t="s">
        <v>286</v>
      </c>
      <c r="J203" s="16"/>
      <c r="K203" s="20"/>
      <c r="L203" s="20"/>
    </row>
    <row r="204" spans="1:12" ht="15.75">
      <c r="A204" s="17">
        <v>4</v>
      </c>
      <c r="B204" s="13"/>
      <c r="C204" s="12"/>
      <c r="D204" s="12" t="s">
        <v>265</v>
      </c>
      <c r="E204" s="12"/>
      <c r="F204" s="5"/>
      <c r="G204" s="161" t="s">
        <v>290</v>
      </c>
      <c r="H204" s="158">
        <f>BHNMS!F67</f>
        <v>4500</v>
      </c>
      <c r="I204" s="18" t="s">
        <v>287</v>
      </c>
      <c r="J204" s="16"/>
      <c r="K204" s="23"/>
      <c r="L204" s="23"/>
    </row>
    <row r="205" spans="1:12" ht="15.75">
      <c r="A205" s="17">
        <v>5</v>
      </c>
      <c r="B205" s="13"/>
      <c r="C205" s="12"/>
      <c r="D205" s="12" t="s">
        <v>266</v>
      </c>
      <c r="E205" s="12"/>
      <c r="F205" s="5"/>
      <c r="G205" s="161" t="s">
        <v>289</v>
      </c>
      <c r="H205" s="158">
        <f>BHNMS!F68</f>
        <v>4300</v>
      </c>
      <c r="I205" s="18" t="s">
        <v>287</v>
      </c>
      <c r="J205" s="16"/>
      <c r="K205" s="5"/>
      <c r="L205" s="5"/>
    </row>
    <row r="206" spans="1:12" ht="15.75">
      <c r="A206" s="17">
        <v>6</v>
      </c>
      <c r="B206" s="69"/>
      <c r="C206" s="12"/>
      <c r="D206" s="12" t="s">
        <v>122</v>
      </c>
      <c r="E206" s="5"/>
      <c r="F206" s="5"/>
      <c r="G206" s="161" t="s">
        <v>288</v>
      </c>
      <c r="H206" s="158">
        <f>BHNMS!F69</f>
        <v>12500</v>
      </c>
      <c r="I206" s="18" t="s">
        <v>287</v>
      </c>
      <c r="J206" s="16"/>
      <c r="K206" s="23"/>
      <c r="L206" s="23"/>
    </row>
    <row r="207" spans="1:12" ht="16.5" thickBot="1">
      <c r="A207" s="30"/>
      <c r="B207" s="70"/>
      <c r="C207" s="31"/>
      <c r="D207" s="32"/>
      <c r="E207" s="33"/>
      <c r="F207" s="31"/>
      <c r="G207" s="170"/>
      <c r="H207" s="171"/>
      <c r="I207" s="172"/>
      <c r="J207" s="173"/>
      <c r="K207" s="23"/>
      <c r="L207" s="23"/>
    </row>
    <row r="208" spans="5:12" ht="15.75">
      <c r="E208" s="39"/>
      <c r="K208" s="23"/>
      <c r="L208" s="23"/>
    </row>
    <row r="209" spans="5:12" ht="15.75">
      <c r="E209" s="39"/>
      <c r="K209" s="23"/>
      <c r="L209" s="23"/>
    </row>
    <row r="210" spans="5:12" ht="15.75">
      <c r="E210" s="39"/>
      <c r="K210" s="23"/>
      <c r="L210" s="23"/>
    </row>
    <row r="211" spans="5:12" ht="15.75">
      <c r="E211" s="39"/>
      <c r="K211" s="23"/>
      <c r="L211" s="23"/>
    </row>
    <row r="212" spans="5:12" ht="15.75">
      <c r="E212" s="39"/>
      <c r="K212" s="23"/>
      <c r="L212" s="23"/>
    </row>
    <row r="213" spans="5:12" ht="15.75">
      <c r="E213" s="39"/>
      <c r="K213" s="23"/>
      <c r="L213" s="23"/>
    </row>
    <row r="214" spans="5:12" ht="15.75">
      <c r="E214" s="39"/>
      <c r="K214" s="23"/>
      <c r="L214" s="23"/>
    </row>
    <row r="215" spans="5:12" ht="15.75">
      <c r="E215" s="39"/>
      <c r="K215" s="23"/>
      <c r="L215" s="23"/>
    </row>
    <row r="216" spans="5:12" ht="15.75">
      <c r="E216" s="39"/>
      <c r="K216" s="20"/>
      <c r="L216" s="20"/>
    </row>
    <row r="217" spans="5:12" ht="15.75">
      <c r="E217" s="39"/>
      <c r="K217" s="20"/>
      <c r="L217" s="20"/>
    </row>
    <row r="218" spans="5:12" ht="15.75">
      <c r="E218" s="39"/>
      <c r="K218" s="5"/>
      <c r="L218" s="5"/>
    </row>
    <row r="219" spans="5:12" ht="15.75">
      <c r="E219" s="39"/>
      <c r="K219" s="23"/>
      <c r="L219" s="23"/>
    </row>
    <row r="220" spans="5:12" ht="15.75">
      <c r="E220" s="39"/>
      <c r="K220" s="23"/>
      <c r="L220" s="23"/>
    </row>
    <row r="221" spans="5:12" ht="15.75">
      <c r="E221" s="39"/>
      <c r="K221" s="23"/>
      <c r="L221" s="23"/>
    </row>
    <row r="222" spans="5:12" ht="15.75">
      <c r="E222" s="39"/>
      <c r="K222" s="23"/>
      <c r="L222" s="23"/>
    </row>
    <row r="223" spans="5:12" ht="15.75">
      <c r="E223" s="39"/>
      <c r="K223" s="23"/>
      <c r="L223" s="23"/>
    </row>
    <row r="224" spans="5:12" ht="15.75">
      <c r="E224" s="39"/>
      <c r="K224" s="23"/>
      <c r="L224" s="23"/>
    </row>
    <row r="225" spans="5:12" ht="15.75">
      <c r="E225" s="39"/>
      <c r="K225" s="23"/>
      <c r="L225" s="23"/>
    </row>
    <row r="226" spans="5:12" ht="15.75">
      <c r="E226" s="39"/>
      <c r="K226" s="20"/>
      <c r="L226" s="20"/>
    </row>
    <row r="227" spans="5:12" ht="15.75">
      <c r="E227" s="39"/>
      <c r="K227" s="23"/>
      <c r="L227" s="23"/>
    </row>
    <row r="228" spans="5:12" ht="15.75">
      <c r="E228" s="39"/>
      <c r="K228" s="5"/>
      <c r="L228" s="5"/>
    </row>
    <row r="229" spans="5:12" ht="15.75">
      <c r="E229" s="39"/>
      <c r="K229" s="23"/>
      <c r="L229" s="23"/>
    </row>
    <row r="230" spans="5:12" ht="15.75">
      <c r="E230" s="39"/>
      <c r="K230" s="23"/>
      <c r="L230" s="23"/>
    </row>
    <row r="231" spans="5:12" ht="15.75">
      <c r="E231" s="39"/>
      <c r="K231" s="23"/>
      <c r="L231" s="23"/>
    </row>
    <row r="232" spans="5:12" ht="15.75">
      <c r="E232" s="39"/>
      <c r="K232" s="23"/>
      <c r="L232" s="23"/>
    </row>
    <row r="233" spans="5:12" ht="15.75">
      <c r="E233" s="39"/>
      <c r="K233" s="23"/>
      <c r="L233" s="23"/>
    </row>
    <row r="234" spans="5:12" ht="15.75">
      <c r="E234" s="39"/>
      <c r="K234" s="23"/>
      <c r="L234" s="23"/>
    </row>
    <row r="235" spans="5:12" ht="15.75">
      <c r="E235" s="39"/>
      <c r="K235" s="23"/>
      <c r="L235" s="23"/>
    </row>
    <row r="236" spans="5:12" ht="15.75">
      <c r="E236" s="39"/>
      <c r="K236" s="20"/>
      <c r="L236" s="20"/>
    </row>
    <row r="237" spans="5:12" ht="15.75">
      <c r="E237" s="39"/>
      <c r="K237" s="23"/>
      <c r="L237" s="23"/>
    </row>
    <row r="238" spans="5:12" ht="15.75">
      <c r="E238" s="39"/>
      <c r="K238" s="5"/>
      <c r="L238" s="5"/>
    </row>
    <row r="239" spans="5:12" ht="15.75">
      <c r="E239" s="39"/>
      <c r="K239" s="23"/>
      <c r="L239" s="23"/>
    </row>
    <row r="240" spans="5:12" ht="15.75">
      <c r="E240" s="39"/>
      <c r="K240" s="23"/>
      <c r="L240" s="23"/>
    </row>
    <row r="241" spans="5:12" ht="15.75">
      <c r="E241" s="39"/>
      <c r="K241" s="23"/>
      <c r="L241" s="23"/>
    </row>
    <row r="242" spans="5:12" ht="15.75">
      <c r="E242" s="39"/>
      <c r="K242" s="23"/>
      <c r="L242" s="23"/>
    </row>
    <row r="243" spans="5:12" ht="15.75">
      <c r="E243" s="39"/>
      <c r="K243" s="23"/>
      <c r="L243" s="23"/>
    </row>
    <row r="244" spans="5:12" ht="15.75">
      <c r="E244" s="39"/>
      <c r="K244" s="23"/>
      <c r="L244" s="23"/>
    </row>
    <row r="245" spans="5:12" ht="15.75">
      <c r="E245" s="39"/>
      <c r="K245" s="23"/>
      <c r="L245" s="23"/>
    </row>
    <row r="246" spans="5:12" ht="15.75">
      <c r="E246" s="39"/>
      <c r="K246" s="20"/>
      <c r="L246" s="20"/>
    </row>
    <row r="247" spans="5:12" ht="15.75">
      <c r="E247" s="39"/>
      <c r="K247" s="5"/>
      <c r="L247" s="5"/>
    </row>
    <row r="248" spans="5:12" ht="15.75">
      <c r="E248" s="39"/>
      <c r="K248" s="5"/>
      <c r="L248" s="5"/>
    </row>
    <row r="249" spans="5:12" ht="15.75">
      <c r="E249" s="39"/>
      <c r="K249" s="23"/>
      <c r="L249" s="23"/>
    </row>
    <row r="250" spans="5:12" ht="15.75">
      <c r="E250" s="39"/>
      <c r="K250" s="23"/>
      <c r="L250" s="23"/>
    </row>
    <row r="251" spans="5:12" ht="15.75">
      <c r="E251" s="39"/>
      <c r="K251" s="23"/>
      <c r="L251" s="23"/>
    </row>
    <row r="252" spans="5:12" ht="15.75">
      <c r="E252" s="39"/>
      <c r="K252" s="23"/>
      <c r="L252" s="23"/>
    </row>
    <row r="253" spans="5:12" ht="15.75">
      <c r="E253" s="39"/>
      <c r="K253" s="23"/>
      <c r="L253" s="23"/>
    </row>
    <row r="254" spans="11:12" ht="15.75">
      <c r="K254" s="23"/>
      <c r="L254" s="23"/>
    </row>
    <row r="255" spans="11:12" ht="15.75">
      <c r="K255" s="23"/>
      <c r="L255" s="23"/>
    </row>
    <row r="256" spans="11:12" ht="15.75">
      <c r="K256" s="20"/>
      <c r="L256" s="20"/>
    </row>
    <row r="257" spans="11:12" ht="15.75">
      <c r="K257" s="23"/>
      <c r="L257" s="23"/>
    </row>
    <row r="258" spans="11:12" ht="15.75">
      <c r="K258" s="5"/>
      <c r="L258" s="5"/>
    </row>
    <row r="259" spans="11:12" ht="15.75">
      <c r="K259" s="23"/>
      <c r="L259" s="23"/>
    </row>
    <row r="260" spans="11:12" ht="15.75">
      <c r="K260" s="23"/>
      <c r="L260" s="23"/>
    </row>
    <row r="261" spans="11:12" ht="15.75">
      <c r="K261" s="23"/>
      <c r="L261" s="23"/>
    </row>
    <row r="262" spans="11:12" ht="15.75">
      <c r="K262" s="23"/>
      <c r="L262" s="23"/>
    </row>
    <row r="263" spans="11:12" ht="15.75">
      <c r="K263" s="23"/>
      <c r="L263" s="23"/>
    </row>
    <row r="264" spans="11:12" ht="15.75">
      <c r="K264" s="23"/>
      <c r="L264" s="23"/>
    </row>
    <row r="265" spans="11:12" ht="15.75">
      <c r="K265" s="23"/>
      <c r="L265" s="23"/>
    </row>
    <row r="266" spans="11:12" ht="15.75">
      <c r="K266" s="20"/>
      <c r="L266" s="20"/>
    </row>
    <row r="267" spans="11:12" ht="15.75">
      <c r="K267" s="23"/>
      <c r="L267" s="23"/>
    </row>
    <row r="268" spans="11:12" ht="15.75">
      <c r="K268" s="23"/>
      <c r="L268" s="23"/>
    </row>
    <row r="269" spans="11:12" ht="15.75">
      <c r="K269" s="5"/>
      <c r="L269" s="5"/>
    </row>
    <row r="270" spans="11:12" ht="15.75">
      <c r="K270" s="23"/>
      <c r="L270" s="23"/>
    </row>
    <row r="271" spans="11:12" ht="15.75">
      <c r="K271" s="23"/>
      <c r="L271" s="23"/>
    </row>
    <row r="272" spans="11:12" ht="15.75">
      <c r="K272" s="23"/>
      <c r="L272" s="23"/>
    </row>
    <row r="273" spans="11:12" ht="15.75">
      <c r="K273" s="23"/>
      <c r="L273" s="23"/>
    </row>
    <row r="274" spans="11:12" ht="15.75">
      <c r="K274" s="23"/>
      <c r="L274" s="23"/>
    </row>
    <row r="275" spans="11:12" ht="15.75">
      <c r="K275" s="23"/>
      <c r="L275" s="23"/>
    </row>
    <row r="276" spans="11:12" ht="15.75">
      <c r="K276" s="23"/>
      <c r="L276" s="23"/>
    </row>
    <row r="277" spans="11:12" ht="15.75">
      <c r="K277" s="20"/>
      <c r="L277" s="20"/>
    </row>
    <row r="278" spans="11:12" ht="15.75">
      <c r="K278" s="5"/>
      <c r="L278" s="5"/>
    </row>
    <row r="279" spans="11:12" ht="15.75">
      <c r="K279" s="5"/>
      <c r="L279" s="5"/>
    </row>
    <row r="280" spans="11:12" ht="15.75">
      <c r="K280" s="23"/>
      <c r="L280" s="23"/>
    </row>
    <row r="281" spans="11:12" ht="15.75">
      <c r="K281" s="23"/>
      <c r="L281" s="23"/>
    </row>
    <row r="282" spans="11:12" ht="15.75">
      <c r="K282" s="23"/>
      <c r="L282" s="23"/>
    </row>
    <row r="283" spans="11:12" ht="15.75">
      <c r="K283" s="23"/>
      <c r="L283" s="23"/>
    </row>
    <row r="284" spans="11:12" ht="15.75">
      <c r="K284" s="23"/>
      <c r="L284" s="23"/>
    </row>
    <row r="285" spans="11:12" ht="15.75">
      <c r="K285" s="23"/>
      <c r="L285" s="23"/>
    </row>
    <row r="286" spans="11:12" ht="15.75">
      <c r="K286" s="23"/>
      <c r="L286" s="23"/>
    </row>
    <row r="287" spans="11:12" ht="15.75">
      <c r="K287" s="23"/>
      <c r="L287" s="23"/>
    </row>
    <row r="288" spans="11:12" ht="15.75">
      <c r="K288" s="23"/>
      <c r="L288" s="23"/>
    </row>
    <row r="289" spans="11:12" ht="15.75">
      <c r="K289" s="23"/>
      <c r="L289" s="23"/>
    </row>
    <row r="290" spans="11:12" ht="15.75">
      <c r="K290" s="23"/>
      <c r="L290" s="23"/>
    </row>
    <row r="291" spans="11:12" ht="15.75">
      <c r="K291" s="23"/>
      <c r="L291" s="23"/>
    </row>
    <row r="292" spans="11:12" ht="15.75">
      <c r="K292" s="20"/>
      <c r="L292" s="20"/>
    </row>
    <row r="293" spans="11:12" ht="15.75">
      <c r="K293" s="23"/>
      <c r="L293" s="23"/>
    </row>
    <row r="294" spans="11:12" ht="15.75">
      <c r="K294" s="23"/>
      <c r="L294" s="23"/>
    </row>
    <row r="295" spans="11:12" ht="15.75">
      <c r="K295" s="23"/>
      <c r="L295" s="23"/>
    </row>
    <row r="296" spans="11:12" ht="15.75">
      <c r="K296" s="23"/>
      <c r="L296" s="23"/>
    </row>
    <row r="297" spans="11:12" ht="15.75">
      <c r="K297" s="23"/>
      <c r="L297" s="23"/>
    </row>
    <row r="298" spans="11:12" ht="15.75">
      <c r="K298" s="20"/>
      <c r="L298" s="20"/>
    </row>
    <row r="299" spans="11:12" ht="15.75">
      <c r="K299" s="23"/>
      <c r="L299" s="23"/>
    </row>
    <row r="300" spans="11:12" ht="15.75">
      <c r="K300" s="23"/>
      <c r="L300" s="23"/>
    </row>
    <row r="301" spans="11:12" ht="15.75">
      <c r="K301" s="23"/>
      <c r="L301" s="23"/>
    </row>
    <row r="302" spans="11:12" ht="15.75">
      <c r="K302" s="23"/>
      <c r="L302" s="23"/>
    </row>
    <row r="303" spans="11:12" ht="15.75">
      <c r="K303" s="23"/>
      <c r="L303" s="23"/>
    </row>
    <row r="304" spans="11:12" ht="15.75">
      <c r="K304" s="20"/>
      <c r="L304" s="20"/>
    </row>
    <row r="305" spans="11:12" ht="15.75">
      <c r="K305" s="5"/>
      <c r="L305" s="5"/>
    </row>
    <row r="306" spans="11:12" ht="15.75">
      <c r="K306" s="23"/>
      <c r="L306" s="23"/>
    </row>
    <row r="307" spans="11:12" ht="15.75">
      <c r="K307" s="23"/>
      <c r="L307" s="23"/>
    </row>
    <row r="308" spans="11:12" ht="15.75">
      <c r="K308" s="23"/>
      <c r="L308" s="23"/>
    </row>
    <row r="309" spans="11:12" ht="15.75">
      <c r="K309" s="23"/>
      <c r="L309" s="23"/>
    </row>
    <row r="310" spans="11:12" ht="15.75">
      <c r="K310" s="20"/>
      <c r="L310" s="20"/>
    </row>
    <row r="311" spans="11:12" ht="15.75">
      <c r="K311" s="5"/>
      <c r="L311" s="5"/>
    </row>
    <row r="312" spans="11:12" ht="15.75">
      <c r="K312" s="23"/>
      <c r="L312" s="23"/>
    </row>
    <row r="313" spans="11:12" ht="15.75">
      <c r="K313" s="23"/>
      <c r="L313" s="23"/>
    </row>
    <row r="314" spans="11:12" ht="15.75">
      <c r="K314" s="23"/>
      <c r="L314" s="23"/>
    </row>
    <row r="315" spans="11:12" ht="15.75">
      <c r="K315" s="23"/>
      <c r="L315" s="23"/>
    </row>
    <row r="316" spans="11:12" ht="15.75">
      <c r="K316" s="20"/>
      <c r="L316" s="20"/>
    </row>
    <row r="317" spans="11:12" ht="15.75">
      <c r="K317" s="5"/>
      <c r="L317" s="5"/>
    </row>
    <row r="318" spans="11:12" ht="15.75">
      <c r="K318" s="23"/>
      <c r="L318" s="23"/>
    </row>
    <row r="319" spans="11:12" ht="15.75">
      <c r="K319" s="23"/>
      <c r="L319" s="23"/>
    </row>
    <row r="320" spans="11:12" ht="15.75">
      <c r="K320" s="23"/>
      <c r="L320" s="23"/>
    </row>
    <row r="321" spans="11:12" ht="15.75">
      <c r="K321" s="23"/>
      <c r="L321" s="23"/>
    </row>
    <row r="322" spans="11:12" ht="15.75">
      <c r="K322" s="20"/>
      <c r="L322" s="20"/>
    </row>
    <row r="323" spans="11:12" ht="15.75">
      <c r="K323" s="20"/>
      <c r="L323" s="20"/>
    </row>
    <row r="324" spans="11:12" ht="15.75">
      <c r="K324" s="5"/>
      <c r="L324" s="5"/>
    </row>
    <row r="325" spans="11:12" ht="15.75">
      <c r="K325" s="5"/>
      <c r="L325" s="5"/>
    </row>
    <row r="326" spans="11:12" ht="15.75">
      <c r="K326" s="5"/>
      <c r="L326" s="5"/>
    </row>
    <row r="327" spans="11:12" ht="15.75">
      <c r="K327" s="23"/>
      <c r="L327" s="23"/>
    </row>
    <row r="328" spans="11:12" ht="15.75">
      <c r="K328" s="23"/>
      <c r="L328" s="23"/>
    </row>
    <row r="329" spans="11:12" ht="15.75">
      <c r="K329" s="23"/>
      <c r="L329" s="23"/>
    </row>
    <row r="330" spans="11:12" ht="15.75">
      <c r="K330" s="23"/>
      <c r="L330" s="23"/>
    </row>
    <row r="331" spans="11:12" ht="15.75">
      <c r="K331" s="23"/>
      <c r="L331" s="23"/>
    </row>
    <row r="332" spans="11:12" ht="15.75">
      <c r="K332" s="23"/>
      <c r="L332" s="23"/>
    </row>
    <row r="333" spans="11:12" ht="15.75">
      <c r="K333" s="23"/>
      <c r="L333" s="23"/>
    </row>
    <row r="334" spans="11:12" ht="15.75">
      <c r="K334" s="20"/>
      <c r="L334" s="20"/>
    </row>
    <row r="335" spans="11:12" ht="15.75">
      <c r="K335" s="20"/>
      <c r="L335" s="20"/>
    </row>
    <row r="336" spans="11:12" ht="15.75">
      <c r="K336" s="5"/>
      <c r="L336" s="5"/>
    </row>
    <row r="337" spans="11:12" ht="15.75">
      <c r="K337" s="5"/>
      <c r="L337" s="5"/>
    </row>
    <row r="338" spans="11:12" ht="15.75">
      <c r="K338" s="23"/>
      <c r="L338" s="23"/>
    </row>
    <row r="339" spans="11:12" ht="15.75">
      <c r="K339" s="23"/>
      <c r="L339" s="23"/>
    </row>
    <row r="340" spans="11:12" ht="15.75">
      <c r="K340" s="23"/>
      <c r="L340" s="23"/>
    </row>
    <row r="341" spans="11:12" ht="15.75">
      <c r="K341" s="23"/>
      <c r="L341" s="23"/>
    </row>
    <row r="342" spans="11:12" ht="15.75">
      <c r="K342" s="23"/>
      <c r="L342" s="23"/>
    </row>
    <row r="343" spans="11:12" ht="15.75">
      <c r="K343" s="23"/>
      <c r="L343" s="23"/>
    </row>
    <row r="344" spans="11:12" ht="15.75">
      <c r="K344" s="5"/>
      <c r="L344" s="5"/>
    </row>
    <row r="345" spans="11:12" ht="15.75">
      <c r="K345" s="23"/>
      <c r="L345" s="23"/>
    </row>
    <row r="346" spans="11:12" ht="15.75">
      <c r="K346" s="23"/>
      <c r="L346" s="23"/>
    </row>
    <row r="347" spans="11:12" ht="15.75">
      <c r="K347" s="23"/>
      <c r="L347" s="23"/>
    </row>
    <row r="348" spans="11:12" ht="15.75">
      <c r="K348" s="23"/>
      <c r="L348" s="23"/>
    </row>
    <row r="349" spans="11:12" ht="15.75">
      <c r="K349" s="20"/>
      <c r="L349" s="20"/>
    </row>
    <row r="350" spans="11:12" ht="15.75">
      <c r="K350" s="5"/>
      <c r="L350" s="5"/>
    </row>
    <row r="351" spans="11:12" ht="15.75">
      <c r="K351" s="5"/>
      <c r="L351" s="5"/>
    </row>
    <row r="352" spans="11:12" ht="15.75">
      <c r="K352" s="23"/>
      <c r="L352" s="23"/>
    </row>
    <row r="353" spans="11:12" ht="15.75">
      <c r="K353" s="23"/>
      <c r="L353" s="23"/>
    </row>
    <row r="354" spans="11:12" ht="15.75">
      <c r="K354" s="23"/>
      <c r="L354" s="23"/>
    </row>
    <row r="355" spans="11:12" ht="15.75">
      <c r="K355" s="23"/>
      <c r="L355" s="23"/>
    </row>
    <row r="356" spans="11:12" ht="15.75">
      <c r="K356" s="23"/>
      <c r="L356" s="23"/>
    </row>
    <row r="357" spans="11:12" ht="15.75">
      <c r="K357" s="23"/>
      <c r="L357" s="23"/>
    </row>
    <row r="358" spans="11:12" ht="15.75">
      <c r="K358" s="23"/>
      <c r="L358" s="23"/>
    </row>
    <row r="359" spans="11:12" ht="15.75">
      <c r="K359" s="23"/>
      <c r="L359" s="23"/>
    </row>
    <row r="360" spans="11:12" ht="15.75">
      <c r="K360" s="23"/>
      <c r="L360" s="23"/>
    </row>
    <row r="361" spans="11:12" ht="15.75">
      <c r="K361" s="23"/>
      <c r="L361" s="23"/>
    </row>
    <row r="362" spans="11:12" ht="15.75">
      <c r="K362" s="5"/>
      <c r="L362" s="5"/>
    </row>
    <row r="363" spans="11:12" ht="15.75">
      <c r="K363" s="23"/>
      <c r="L363" s="23"/>
    </row>
    <row r="364" spans="11:12" ht="15.75">
      <c r="K364" s="23"/>
      <c r="L364" s="23"/>
    </row>
    <row r="365" spans="11:12" ht="15.75">
      <c r="K365" s="23"/>
      <c r="L365" s="23"/>
    </row>
    <row r="366" spans="11:12" ht="15.75">
      <c r="K366" s="23"/>
      <c r="L366" s="23"/>
    </row>
    <row r="367" spans="11:12" ht="15.75">
      <c r="K367" s="20"/>
      <c r="L367" s="20"/>
    </row>
    <row r="368" spans="11:12" ht="15.75">
      <c r="K368" s="5"/>
      <c r="L368" s="5"/>
    </row>
    <row r="369" spans="11:12" ht="16.5" thickBot="1">
      <c r="K369" s="40"/>
      <c r="L369" s="40"/>
    </row>
    <row r="377" spans="11:12" ht="15.75">
      <c r="K377" s="34"/>
      <c r="L377" s="34"/>
    </row>
    <row r="378" spans="11:12" ht="15.75">
      <c r="K378" s="34"/>
      <c r="L378" s="34"/>
    </row>
    <row r="383" spans="11:12" ht="15.75">
      <c r="K383" s="1"/>
      <c r="L383" s="1"/>
    </row>
    <row r="384" spans="11:12" ht="15.75">
      <c r="K384" s="34"/>
      <c r="L384" s="34"/>
    </row>
    <row r="447" ht="15.75">
      <c r="M447" s="3" t="s">
        <v>16</v>
      </c>
    </row>
  </sheetData>
  <mergeCells count="33">
    <mergeCell ref="J25:J26"/>
    <mergeCell ref="J27:J28"/>
    <mergeCell ref="J29:J30"/>
    <mergeCell ref="C27:I28"/>
    <mergeCell ref="J40:J41"/>
    <mergeCell ref="C40:F41"/>
    <mergeCell ref="G40:G41"/>
    <mergeCell ref="H40:H41"/>
    <mergeCell ref="I40:I41"/>
    <mergeCell ref="A29:A30"/>
    <mergeCell ref="G97:G98"/>
    <mergeCell ref="B10:F12"/>
    <mergeCell ref="C13:F13"/>
    <mergeCell ref="A97:A98"/>
    <mergeCell ref="C97:F98"/>
    <mergeCell ref="G161:I161"/>
    <mergeCell ref="C29:I30"/>
    <mergeCell ref="A24:I24"/>
    <mergeCell ref="A18:I18"/>
    <mergeCell ref="C25:I26"/>
    <mergeCell ref="A25:A26"/>
    <mergeCell ref="A27:A28"/>
    <mergeCell ref="H97:H98"/>
    <mergeCell ref="I97:I98"/>
    <mergeCell ref="A40:A41"/>
    <mergeCell ref="J97:J98"/>
    <mergeCell ref="A157:A158"/>
    <mergeCell ref="C157:F158"/>
    <mergeCell ref="G157:G158"/>
    <mergeCell ref="H157:H158"/>
    <mergeCell ref="I157:I158"/>
    <mergeCell ref="J157:J158"/>
    <mergeCell ref="G101:I101"/>
  </mergeCells>
  <printOptions horizontalCentered="1"/>
  <pageMargins left="0.5" right="0.5" top="0.79" bottom="1.25" header="0.5" footer="0.5"/>
  <pageSetup horizontalDpi="300" verticalDpi="300" orientation="portrait" scale="64" r:id="rId1"/>
  <rowBreaks count="3" manualBreakCount="3">
    <brk id="95" max="8" man="1"/>
    <brk id="312" max="255" man="1"/>
    <brk id="3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76">
      <selection activeCell="H7" sqref="H7"/>
    </sheetView>
  </sheetViews>
  <sheetFormatPr defaultColWidth="9.140625" defaultRowHeight="12.75"/>
  <cols>
    <col min="2" max="2" width="2.7109375" style="0" customWidth="1"/>
    <col min="6" max="6" width="12.7109375" style="0" customWidth="1"/>
    <col min="7" max="7" width="16.7109375" style="0" customWidth="1"/>
    <col min="8" max="8" width="14.421875" style="0" customWidth="1"/>
    <col min="9" max="9" width="13.421875" style="0" customWidth="1"/>
  </cols>
  <sheetData>
    <row r="1" spans="1:10" ht="22.5">
      <c r="A1" s="504" t="s">
        <v>737</v>
      </c>
      <c r="B1" s="504"/>
      <c r="C1" s="504"/>
      <c r="D1" s="504"/>
      <c r="E1" s="504"/>
      <c r="F1" s="504"/>
      <c r="G1" s="504"/>
      <c r="H1" s="504"/>
      <c r="I1" s="505"/>
      <c r="J1" s="505"/>
    </row>
    <row r="2" spans="1:10" ht="15">
      <c r="A2" s="506"/>
      <c r="B2" s="506"/>
      <c r="C2" s="506"/>
      <c r="D2" s="506"/>
      <c r="E2" s="506"/>
      <c r="F2" s="506"/>
      <c r="G2" s="506"/>
      <c r="H2" s="506"/>
      <c r="I2" s="505"/>
      <c r="J2" s="505"/>
    </row>
    <row r="3" spans="1:10" ht="15">
      <c r="A3" s="506"/>
      <c r="B3" s="506"/>
      <c r="C3" s="506"/>
      <c r="D3" s="506"/>
      <c r="E3" s="506"/>
      <c r="F3" s="506"/>
      <c r="G3" s="506"/>
      <c r="H3" s="506"/>
      <c r="I3" s="505"/>
      <c r="J3" s="505"/>
    </row>
    <row r="4" spans="1:10" ht="15">
      <c r="A4" s="507" t="s">
        <v>738</v>
      </c>
      <c r="B4" s="507"/>
      <c r="C4" s="507"/>
      <c r="D4" s="508" t="s">
        <v>25</v>
      </c>
      <c r="E4" s="507" t="s">
        <v>739</v>
      </c>
      <c r="F4" s="507"/>
      <c r="G4" s="507"/>
      <c r="H4" s="507"/>
      <c r="I4" s="507"/>
      <c r="J4" s="505"/>
    </row>
    <row r="5" spans="1:10" ht="15">
      <c r="A5" s="507"/>
      <c r="B5" s="507"/>
      <c r="C5" s="507"/>
      <c r="D5" s="507"/>
      <c r="E5" s="507" t="s">
        <v>740</v>
      </c>
      <c r="F5" s="507"/>
      <c r="G5" s="507"/>
      <c r="H5" s="507"/>
      <c r="I5" s="507"/>
      <c r="J5" s="505"/>
    </row>
    <row r="6" spans="1:10" ht="15">
      <c r="A6" s="507" t="s">
        <v>741</v>
      </c>
      <c r="B6" s="507"/>
      <c r="C6" s="507"/>
      <c r="D6" s="508" t="s">
        <v>25</v>
      </c>
      <c r="E6" s="507" t="s">
        <v>742</v>
      </c>
      <c r="F6" s="507"/>
      <c r="G6" s="507"/>
      <c r="H6" s="507"/>
      <c r="I6" s="507"/>
      <c r="J6" s="505"/>
    </row>
    <row r="7" spans="1:10" ht="15">
      <c r="A7" s="507" t="s">
        <v>294</v>
      </c>
      <c r="B7" s="507"/>
      <c r="C7" s="507"/>
      <c r="D7" s="508" t="s">
        <v>25</v>
      </c>
      <c r="E7" s="507"/>
      <c r="F7" s="507"/>
      <c r="G7" s="507"/>
      <c r="H7" s="507"/>
      <c r="I7" s="507"/>
      <c r="J7" s="505"/>
    </row>
    <row r="8" spans="1:10" ht="15">
      <c r="A8" s="507" t="s">
        <v>743</v>
      </c>
      <c r="B8" s="507"/>
      <c r="C8" s="507"/>
      <c r="D8" s="508" t="s">
        <v>25</v>
      </c>
      <c r="E8" s="507"/>
      <c r="F8" s="507"/>
      <c r="G8" s="507"/>
      <c r="H8" s="507"/>
      <c r="I8" s="507"/>
      <c r="J8" s="505"/>
    </row>
    <row r="9" spans="1:10" ht="15">
      <c r="A9" s="509" t="s">
        <v>744</v>
      </c>
      <c r="B9" s="509"/>
      <c r="C9" s="510"/>
      <c r="D9" s="508" t="s">
        <v>25</v>
      </c>
      <c r="E9" s="509" t="s">
        <v>745</v>
      </c>
      <c r="F9" s="507"/>
      <c r="G9" s="507"/>
      <c r="H9" s="507"/>
      <c r="I9" s="507"/>
      <c r="J9" s="505"/>
    </row>
    <row r="10" spans="1:10" ht="15.75" thickBot="1">
      <c r="A10" s="505"/>
      <c r="B10" s="505"/>
      <c r="C10" s="505"/>
      <c r="D10" s="505"/>
      <c r="E10" s="505"/>
      <c r="F10" s="505"/>
      <c r="G10" s="505"/>
      <c r="H10" s="505"/>
      <c r="I10" s="505"/>
      <c r="J10" s="505"/>
    </row>
    <row r="11" spans="1:10" ht="30">
      <c r="A11" s="511" t="s">
        <v>77</v>
      </c>
      <c r="B11" s="512" t="s">
        <v>746</v>
      </c>
      <c r="C11" s="513"/>
      <c r="D11" s="513"/>
      <c r="E11" s="514"/>
      <c r="F11" s="515" t="s">
        <v>344</v>
      </c>
      <c r="G11" s="516" t="s">
        <v>747</v>
      </c>
      <c r="H11" s="516" t="s">
        <v>748</v>
      </c>
      <c r="I11" s="517" t="s">
        <v>749</v>
      </c>
      <c r="J11" s="518"/>
    </row>
    <row r="12" spans="1:10" ht="15">
      <c r="A12" s="519"/>
      <c r="B12" s="520"/>
      <c r="C12" s="521"/>
      <c r="D12" s="521"/>
      <c r="E12" s="522"/>
      <c r="F12" s="523"/>
      <c r="G12" s="524" t="s">
        <v>39</v>
      </c>
      <c r="H12" s="524" t="s">
        <v>39</v>
      </c>
      <c r="I12" s="525"/>
      <c r="J12" s="518"/>
    </row>
    <row r="13" spans="1:10" ht="15">
      <c r="A13" s="526" t="s">
        <v>32</v>
      </c>
      <c r="B13" s="527"/>
      <c r="C13" s="528"/>
      <c r="D13" s="528"/>
      <c r="E13" s="529" t="s">
        <v>33</v>
      </c>
      <c r="F13" s="530" t="s">
        <v>34</v>
      </c>
      <c r="G13" s="529" t="s">
        <v>35</v>
      </c>
      <c r="H13" s="529" t="s">
        <v>36</v>
      </c>
      <c r="I13" s="531" t="s">
        <v>37</v>
      </c>
      <c r="J13" s="518"/>
    </row>
    <row r="14" spans="1:10" ht="15">
      <c r="A14" s="532"/>
      <c r="B14" s="533"/>
      <c r="C14" s="533"/>
      <c r="D14" s="533"/>
      <c r="E14" s="534"/>
      <c r="F14" s="535"/>
      <c r="G14" s="534"/>
      <c r="H14" s="536"/>
      <c r="I14" s="537"/>
      <c r="J14" s="538"/>
    </row>
    <row r="15" spans="1:10" ht="15">
      <c r="A15" s="539" t="s">
        <v>1</v>
      </c>
      <c r="B15" s="540"/>
      <c r="C15" s="541" t="s">
        <v>750</v>
      </c>
      <c r="D15" s="541"/>
      <c r="E15" s="534"/>
      <c r="F15" s="535"/>
      <c r="G15" s="534"/>
      <c r="H15" s="534"/>
      <c r="I15" s="537"/>
      <c r="J15" s="538"/>
    </row>
    <row r="16" spans="1:10" ht="15">
      <c r="A16" s="542">
        <v>1</v>
      </c>
      <c r="B16" s="543"/>
      <c r="C16" s="533" t="s">
        <v>419</v>
      </c>
      <c r="D16" s="533"/>
      <c r="E16" s="534"/>
      <c r="F16" s="544" t="s">
        <v>751</v>
      </c>
      <c r="G16" s="545">
        <v>35000</v>
      </c>
      <c r="H16" s="545">
        <f>G16/7</f>
        <v>5000</v>
      </c>
      <c r="I16" s="546"/>
      <c r="J16" s="538"/>
    </row>
    <row r="17" spans="1:10" ht="15">
      <c r="A17" s="542">
        <v>2</v>
      </c>
      <c r="B17" s="543"/>
      <c r="C17" s="533" t="s">
        <v>479</v>
      </c>
      <c r="D17" s="533"/>
      <c r="E17" s="534"/>
      <c r="F17" s="544" t="s">
        <v>751</v>
      </c>
      <c r="G17" s="545">
        <v>45000</v>
      </c>
      <c r="H17" s="545">
        <f>G17/7</f>
        <v>6428.571428571428</v>
      </c>
      <c r="I17" s="546"/>
      <c r="J17" s="518"/>
    </row>
    <row r="18" spans="1:10" ht="15">
      <c r="A18" s="542">
        <v>3</v>
      </c>
      <c r="B18" s="543"/>
      <c r="C18" s="533" t="s">
        <v>752</v>
      </c>
      <c r="D18" s="533"/>
      <c r="E18" s="534"/>
      <c r="F18" s="544" t="s">
        <v>751</v>
      </c>
      <c r="G18" s="545">
        <v>60750</v>
      </c>
      <c r="H18" s="545">
        <f>G18/7</f>
        <v>8678.57142857143</v>
      </c>
      <c r="I18" s="546"/>
      <c r="J18" s="518"/>
    </row>
    <row r="19" spans="1:10" ht="15">
      <c r="A19" s="542">
        <v>4</v>
      </c>
      <c r="B19" s="543"/>
      <c r="C19" s="533" t="s">
        <v>386</v>
      </c>
      <c r="D19" s="533"/>
      <c r="E19" s="534"/>
      <c r="F19" s="544" t="s">
        <v>751</v>
      </c>
      <c r="G19" s="545">
        <v>67500</v>
      </c>
      <c r="H19" s="545">
        <f aca="true" t="shared" si="0" ref="H19:H25">G19/7</f>
        <v>9642.857142857143</v>
      </c>
      <c r="I19" s="546"/>
      <c r="J19" s="518"/>
    </row>
    <row r="20" spans="1:10" ht="15">
      <c r="A20" s="542">
        <v>5</v>
      </c>
      <c r="B20" s="543"/>
      <c r="C20" s="533" t="s">
        <v>753</v>
      </c>
      <c r="D20" s="533"/>
      <c r="E20" s="534"/>
      <c r="F20" s="544" t="s">
        <v>751</v>
      </c>
      <c r="G20" s="545">
        <v>80500</v>
      </c>
      <c r="H20" s="545">
        <f t="shared" si="0"/>
        <v>11500</v>
      </c>
      <c r="I20" s="546"/>
      <c r="J20" s="518"/>
    </row>
    <row r="21" spans="1:10" ht="15">
      <c r="A21" s="542">
        <v>6</v>
      </c>
      <c r="B21" s="543"/>
      <c r="C21" s="533" t="s">
        <v>754</v>
      </c>
      <c r="D21" s="533"/>
      <c r="E21" s="534"/>
      <c r="F21" s="544" t="s">
        <v>751</v>
      </c>
      <c r="G21" s="545">
        <v>67500</v>
      </c>
      <c r="H21" s="545">
        <f t="shared" si="0"/>
        <v>9642.857142857143</v>
      </c>
      <c r="I21" s="546"/>
      <c r="J21" s="518"/>
    </row>
    <row r="22" spans="1:10" ht="15">
      <c r="A22" s="542">
        <v>7</v>
      </c>
      <c r="B22" s="543"/>
      <c r="C22" s="533" t="s">
        <v>755</v>
      </c>
      <c r="D22" s="533"/>
      <c r="E22" s="534"/>
      <c r="F22" s="544" t="s">
        <v>751</v>
      </c>
      <c r="G22" s="545">
        <v>67500</v>
      </c>
      <c r="H22" s="545">
        <f t="shared" si="0"/>
        <v>9642.857142857143</v>
      </c>
      <c r="I22" s="546"/>
      <c r="J22" s="518"/>
    </row>
    <row r="23" spans="1:10" ht="15">
      <c r="A23" s="542">
        <v>8</v>
      </c>
      <c r="B23" s="543"/>
      <c r="C23" s="533" t="s">
        <v>756</v>
      </c>
      <c r="D23" s="533"/>
      <c r="E23" s="534"/>
      <c r="F23" s="544" t="s">
        <v>751</v>
      </c>
      <c r="G23" s="545">
        <v>45000</v>
      </c>
      <c r="H23" s="545">
        <f t="shared" si="0"/>
        <v>6428.571428571428</v>
      </c>
      <c r="I23" s="546"/>
      <c r="J23" s="518"/>
    </row>
    <row r="24" spans="1:10" ht="15">
      <c r="A24" s="542">
        <v>9</v>
      </c>
      <c r="B24" s="543"/>
      <c r="C24" s="533" t="s">
        <v>757</v>
      </c>
      <c r="D24" s="533"/>
      <c r="E24" s="534"/>
      <c r="F24" s="544" t="s">
        <v>751</v>
      </c>
      <c r="G24" s="545">
        <v>75000</v>
      </c>
      <c r="H24" s="545">
        <f t="shared" si="0"/>
        <v>10714.285714285714</v>
      </c>
      <c r="I24" s="546"/>
      <c r="J24" s="518"/>
    </row>
    <row r="25" spans="1:10" ht="15">
      <c r="A25" s="542">
        <v>10</v>
      </c>
      <c r="B25" s="543"/>
      <c r="C25" s="533" t="s">
        <v>758</v>
      </c>
      <c r="D25" s="533"/>
      <c r="E25" s="534"/>
      <c r="F25" s="544" t="s">
        <v>751</v>
      </c>
      <c r="G25" s="545">
        <v>50000</v>
      </c>
      <c r="H25" s="545">
        <f t="shared" si="0"/>
        <v>7142.857142857143</v>
      </c>
      <c r="I25" s="546"/>
      <c r="J25" s="518"/>
    </row>
    <row r="26" spans="1:10" ht="15.75" thickBot="1">
      <c r="A26" s="547"/>
      <c r="B26" s="548"/>
      <c r="C26" s="549"/>
      <c r="D26" s="549"/>
      <c r="E26" s="550"/>
      <c r="F26" s="551"/>
      <c r="G26" s="552"/>
      <c r="H26" s="552"/>
      <c r="I26" s="553"/>
      <c r="J26" s="518"/>
    </row>
    <row r="27" spans="1:10" ht="15.75" thickBot="1">
      <c r="A27" s="543"/>
      <c r="B27" s="543"/>
      <c r="C27" s="533"/>
      <c r="D27" s="533"/>
      <c r="E27" s="533"/>
      <c r="F27" s="543"/>
      <c r="G27" s="554"/>
      <c r="H27" s="554"/>
      <c r="I27" s="554"/>
      <c r="J27" s="518"/>
    </row>
    <row r="28" spans="1:10" ht="15">
      <c r="A28" s="555" t="s">
        <v>77</v>
      </c>
      <c r="B28" s="556" t="s">
        <v>746</v>
      </c>
      <c r="C28" s="557"/>
      <c r="D28" s="557"/>
      <c r="E28" s="558"/>
      <c r="F28" s="556" t="s">
        <v>344</v>
      </c>
      <c r="G28" s="558" t="s">
        <v>343</v>
      </c>
      <c r="H28" s="558" t="s">
        <v>759</v>
      </c>
      <c r="I28" s="559" t="s">
        <v>760</v>
      </c>
      <c r="J28" s="518"/>
    </row>
    <row r="29" spans="1:10" ht="15">
      <c r="A29" s="560"/>
      <c r="B29" s="561"/>
      <c r="C29" s="562"/>
      <c r="D29" s="562"/>
      <c r="E29" s="563"/>
      <c r="F29" s="561"/>
      <c r="G29" s="563"/>
      <c r="H29" s="563"/>
      <c r="I29" s="564"/>
      <c r="J29" s="518"/>
    </row>
    <row r="30" spans="1:10" ht="15">
      <c r="A30" s="565"/>
      <c r="B30" s="566"/>
      <c r="C30" s="567"/>
      <c r="D30" s="567"/>
      <c r="E30" s="568"/>
      <c r="F30" s="566"/>
      <c r="G30" s="569" t="s">
        <v>39</v>
      </c>
      <c r="H30" s="569" t="s">
        <v>39</v>
      </c>
      <c r="I30" s="570" t="s">
        <v>39</v>
      </c>
      <c r="J30" s="518"/>
    </row>
    <row r="31" spans="1:10" ht="15">
      <c r="A31" s="526" t="s">
        <v>32</v>
      </c>
      <c r="B31" s="527"/>
      <c r="C31" s="528"/>
      <c r="D31" s="528"/>
      <c r="E31" s="529" t="s">
        <v>33</v>
      </c>
      <c r="F31" s="530" t="s">
        <v>34</v>
      </c>
      <c r="G31" s="529" t="s">
        <v>35</v>
      </c>
      <c r="H31" s="529" t="s">
        <v>36</v>
      </c>
      <c r="I31" s="531" t="s">
        <v>37</v>
      </c>
      <c r="J31" s="518"/>
    </row>
    <row r="32" spans="1:10" ht="15">
      <c r="A32" s="571"/>
      <c r="B32" s="543"/>
      <c r="C32" s="533"/>
      <c r="D32" s="533"/>
      <c r="E32" s="534"/>
      <c r="F32" s="544"/>
      <c r="G32" s="544"/>
      <c r="H32" s="572" t="s">
        <v>16</v>
      </c>
      <c r="I32" s="546"/>
      <c r="J32" s="518"/>
    </row>
    <row r="33" spans="1:10" ht="15">
      <c r="A33" s="539" t="s">
        <v>7</v>
      </c>
      <c r="B33" s="540"/>
      <c r="C33" s="541" t="s">
        <v>761</v>
      </c>
      <c r="D33" s="541"/>
      <c r="E33" s="534"/>
      <c r="F33" s="544"/>
      <c r="G33" s="544"/>
      <c r="H33" s="572"/>
      <c r="I33" s="546"/>
      <c r="J33" s="518"/>
    </row>
    <row r="34" spans="1:10" ht="15">
      <c r="A34" s="542">
        <v>1</v>
      </c>
      <c r="B34" s="543"/>
      <c r="C34" s="533" t="s">
        <v>762</v>
      </c>
      <c r="D34" s="533"/>
      <c r="E34" s="534"/>
      <c r="F34" s="544" t="s">
        <v>13</v>
      </c>
      <c r="G34" s="545">
        <v>750000</v>
      </c>
      <c r="H34" s="573" t="s">
        <v>76</v>
      </c>
      <c r="I34" s="546">
        <f>G34</f>
        <v>750000</v>
      </c>
      <c r="J34" s="518"/>
    </row>
    <row r="35" spans="1:10" ht="15">
      <c r="A35" s="542">
        <v>2</v>
      </c>
      <c r="B35" s="543"/>
      <c r="C35" s="533" t="s">
        <v>763</v>
      </c>
      <c r="D35" s="533"/>
      <c r="E35" s="534"/>
      <c r="F35" s="544" t="s">
        <v>13</v>
      </c>
      <c r="G35" s="545">
        <v>3000000</v>
      </c>
      <c r="H35" s="573" t="s">
        <v>76</v>
      </c>
      <c r="I35" s="546">
        <f aca="true" t="shared" si="1" ref="I35:I72">G35</f>
        <v>3000000</v>
      </c>
      <c r="J35" s="518"/>
    </row>
    <row r="36" spans="1:10" ht="15">
      <c r="A36" s="542">
        <v>3</v>
      </c>
      <c r="B36" s="543"/>
      <c r="C36" s="533" t="s">
        <v>764</v>
      </c>
      <c r="D36" s="533"/>
      <c r="E36" s="534"/>
      <c r="F36" s="544" t="s">
        <v>13</v>
      </c>
      <c r="G36" s="545">
        <v>2500000</v>
      </c>
      <c r="H36" s="573" t="s">
        <v>76</v>
      </c>
      <c r="I36" s="546">
        <f>G36</f>
        <v>2500000</v>
      </c>
      <c r="J36" s="518"/>
    </row>
    <row r="37" spans="1:10" ht="15">
      <c r="A37" s="542">
        <v>4</v>
      </c>
      <c r="B37" s="543"/>
      <c r="C37" s="533" t="s">
        <v>765</v>
      </c>
      <c r="D37" s="533"/>
      <c r="E37" s="534"/>
      <c r="F37" s="544" t="s">
        <v>11</v>
      </c>
      <c r="G37" s="545">
        <v>5200</v>
      </c>
      <c r="H37" s="573" t="s">
        <v>76</v>
      </c>
      <c r="I37" s="546">
        <f>G37</f>
        <v>5200</v>
      </c>
      <c r="J37" s="518"/>
    </row>
    <row r="38" spans="1:10" ht="15">
      <c r="A38" s="542">
        <v>5</v>
      </c>
      <c r="B38" s="543"/>
      <c r="C38" s="533" t="s">
        <v>766</v>
      </c>
      <c r="D38" s="533"/>
      <c r="E38" s="534"/>
      <c r="F38" s="544" t="s">
        <v>15</v>
      </c>
      <c r="G38" s="545">
        <v>9250</v>
      </c>
      <c r="H38" s="573" t="s">
        <v>76</v>
      </c>
      <c r="I38" s="546">
        <f t="shared" si="1"/>
        <v>9250</v>
      </c>
      <c r="J38" s="518"/>
    </row>
    <row r="39" spans="1:10" ht="15">
      <c r="A39" s="542">
        <v>6</v>
      </c>
      <c r="B39" s="543"/>
      <c r="C39" s="533" t="s">
        <v>767</v>
      </c>
      <c r="D39" s="533"/>
      <c r="E39" s="534"/>
      <c r="F39" s="544" t="s">
        <v>15</v>
      </c>
      <c r="G39" s="545">
        <v>9250</v>
      </c>
      <c r="H39" s="573" t="s">
        <v>76</v>
      </c>
      <c r="I39" s="546">
        <f t="shared" si="1"/>
        <v>9250</v>
      </c>
      <c r="J39" s="518"/>
    </row>
    <row r="40" spans="1:10" ht="15">
      <c r="A40" s="542">
        <v>7</v>
      </c>
      <c r="B40" s="543"/>
      <c r="C40" s="533" t="s">
        <v>768</v>
      </c>
      <c r="D40" s="533"/>
      <c r="E40" s="534"/>
      <c r="F40" s="544" t="s">
        <v>15</v>
      </c>
      <c r="G40" s="545">
        <v>19000</v>
      </c>
      <c r="H40" s="573" t="s">
        <v>76</v>
      </c>
      <c r="I40" s="546">
        <f t="shared" si="1"/>
        <v>19000</v>
      </c>
      <c r="J40" s="518"/>
    </row>
    <row r="41" spans="1:10" ht="15">
      <c r="A41" s="542">
        <v>8</v>
      </c>
      <c r="B41" s="543"/>
      <c r="C41" s="533" t="s">
        <v>769</v>
      </c>
      <c r="D41" s="533"/>
      <c r="E41" s="534"/>
      <c r="F41" s="544" t="s">
        <v>14</v>
      </c>
      <c r="G41" s="545">
        <v>41000</v>
      </c>
      <c r="H41" s="573" t="s">
        <v>76</v>
      </c>
      <c r="I41" s="546">
        <f t="shared" si="1"/>
        <v>41000</v>
      </c>
      <c r="J41" s="518"/>
    </row>
    <row r="42" spans="1:10" ht="15">
      <c r="A42" s="542">
        <v>9</v>
      </c>
      <c r="B42" s="543"/>
      <c r="C42" s="533" t="s">
        <v>770</v>
      </c>
      <c r="D42" s="533"/>
      <c r="E42" s="534"/>
      <c r="F42" s="544" t="s">
        <v>13</v>
      </c>
      <c r="G42" s="545">
        <v>30000</v>
      </c>
      <c r="H42" s="573" t="s">
        <v>76</v>
      </c>
      <c r="I42" s="546">
        <f t="shared" si="1"/>
        <v>30000</v>
      </c>
      <c r="J42" s="518"/>
    </row>
    <row r="43" spans="1:10" ht="15">
      <c r="A43" s="542">
        <v>10</v>
      </c>
      <c r="B43" s="543"/>
      <c r="C43" s="533" t="s">
        <v>771</v>
      </c>
      <c r="D43" s="533"/>
      <c r="E43" s="534"/>
      <c r="F43" s="544" t="s">
        <v>13</v>
      </c>
      <c r="G43" s="545">
        <v>55000</v>
      </c>
      <c r="H43" s="573" t="s">
        <v>76</v>
      </c>
      <c r="I43" s="546">
        <f t="shared" si="1"/>
        <v>55000</v>
      </c>
      <c r="J43" s="518"/>
    </row>
    <row r="44" spans="1:10" ht="15">
      <c r="A44" s="542">
        <v>11</v>
      </c>
      <c r="B44" s="543"/>
      <c r="C44" s="533" t="s">
        <v>772</v>
      </c>
      <c r="D44" s="533"/>
      <c r="E44" s="534"/>
      <c r="F44" s="544" t="s">
        <v>13</v>
      </c>
      <c r="G44" s="545">
        <v>79500</v>
      </c>
      <c r="H44" s="573" t="s">
        <v>76</v>
      </c>
      <c r="I44" s="546">
        <f t="shared" si="1"/>
        <v>79500</v>
      </c>
      <c r="J44" s="518"/>
    </row>
    <row r="45" spans="1:10" ht="15">
      <c r="A45" s="542">
        <v>12</v>
      </c>
      <c r="B45" s="543"/>
      <c r="C45" s="533" t="s">
        <v>773</v>
      </c>
      <c r="D45" s="533"/>
      <c r="E45" s="534"/>
      <c r="F45" s="544" t="s">
        <v>13</v>
      </c>
      <c r="G45" s="545">
        <v>79500</v>
      </c>
      <c r="H45" s="573" t="s">
        <v>76</v>
      </c>
      <c r="I45" s="546">
        <f t="shared" si="1"/>
        <v>79500</v>
      </c>
      <c r="J45" s="518"/>
    </row>
    <row r="46" spans="1:10" ht="15">
      <c r="A46" s="542">
        <v>13</v>
      </c>
      <c r="B46" s="543"/>
      <c r="C46" s="533" t="s">
        <v>774</v>
      </c>
      <c r="D46" s="533"/>
      <c r="E46" s="534"/>
      <c r="F46" s="544" t="s">
        <v>13</v>
      </c>
      <c r="G46" s="545">
        <v>70750</v>
      </c>
      <c r="H46" s="573" t="s">
        <v>76</v>
      </c>
      <c r="I46" s="546">
        <f t="shared" si="1"/>
        <v>70750</v>
      </c>
      <c r="J46" s="518"/>
    </row>
    <row r="47" spans="1:10" ht="15">
      <c r="A47" s="542">
        <v>14</v>
      </c>
      <c r="B47" s="543"/>
      <c r="C47" s="533" t="s">
        <v>775</v>
      </c>
      <c r="D47" s="533"/>
      <c r="E47" s="534"/>
      <c r="F47" s="544" t="s">
        <v>13</v>
      </c>
      <c r="G47" s="545">
        <v>65000</v>
      </c>
      <c r="H47" s="573" t="s">
        <v>76</v>
      </c>
      <c r="I47" s="546">
        <f t="shared" si="1"/>
        <v>65000</v>
      </c>
      <c r="J47" s="518"/>
    </row>
    <row r="48" spans="1:10" ht="15">
      <c r="A48" s="542">
        <v>15</v>
      </c>
      <c r="B48" s="543"/>
      <c r="C48" s="533" t="s">
        <v>776</v>
      </c>
      <c r="D48" s="533"/>
      <c r="E48" s="534"/>
      <c r="F48" s="544" t="s">
        <v>13</v>
      </c>
      <c r="G48" s="545">
        <v>65000</v>
      </c>
      <c r="H48" s="573" t="s">
        <v>76</v>
      </c>
      <c r="I48" s="546">
        <f>G48</f>
        <v>65000</v>
      </c>
      <c r="J48" s="518"/>
    </row>
    <row r="49" spans="1:10" ht="15">
      <c r="A49" s="542">
        <v>16</v>
      </c>
      <c r="B49" s="543"/>
      <c r="C49" s="533" t="s">
        <v>777</v>
      </c>
      <c r="D49" s="533"/>
      <c r="E49" s="534"/>
      <c r="F49" s="544" t="s">
        <v>13</v>
      </c>
      <c r="G49" s="545">
        <v>65000</v>
      </c>
      <c r="H49" s="573" t="s">
        <v>76</v>
      </c>
      <c r="I49" s="546">
        <f>G49</f>
        <v>65000</v>
      </c>
      <c r="J49" s="518"/>
    </row>
    <row r="50" spans="1:10" ht="15">
      <c r="A50" s="542">
        <v>17</v>
      </c>
      <c r="B50" s="543"/>
      <c r="C50" s="533" t="s">
        <v>778</v>
      </c>
      <c r="D50" s="533"/>
      <c r="E50" s="534"/>
      <c r="F50" s="544" t="s">
        <v>15</v>
      </c>
      <c r="G50" s="545">
        <v>8000</v>
      </c>
      <c r="H50" s="573" t="s">
        <v>76</v>
      </c>
      <c r="I50" s="546">
        <f t="shared" si="1"/>
        <v>8000</v>
      </c>
      <c r="J50" s="518"/>
    </row>
    <row r="51" spans="1:10" ht="15">
      <c r="A51" s="542">
        <v>18</v>
      </c>
      <c r="B51" s="543"/>
      <c r="C51" s="533" t="s">
        <v>779</v>
      </c>
      <c r="D51" s="533"/>
      <c r="E51" s="534"/>
      <c r="F51" s="544" t="s">
        <v>15</v>
      </c>
      <c r="G51" s="545">
        <v>10000</v>
      </c>
      <c r="H51" s="573" t="s">
        <v>76</v>
      </c>
      <c r="I51" s="546">
        <f t="shared" si="1"/>
        <v>10000</v>
      </c>
      <c r="J51" s="518"/>
    </row>
    <row r="52" spans="1:10" ht="15">
      <c r="A52" s="542">
        <v>19</v>
      </c>
      <c r="B52" s="543"/>
      <c r="C52" s="533" t="s">
        <v>780</v>
      </c>
      <c r="D52" s="533"/>
      <c r="E52" s="534"/>
      <c r="F52" s="544" t="s">
        <v>23</v>
      </c>
      <c r="G52" s="545">
        <v>480000</v>
      </c>
      <c r="H52" s="573" t="s">
        <v>76</v>
      </c>
      <c r="I52" s="546">
        <f t="shared" si="1"/>
        <v>480000</v>
      </c>
      <c r="J52" s="518"/>
    </row>
    <row r="53" spans="1:10" ht="15">
      <c r="A53" s="542">
        <v>20</v>
      </c>
      <c r="B53" s="543"/>
      <c r="C53" s="533" t="s">
        <v>781</v>
      </c>
      <c r="D53" s="533"/>
      <c r="E53" s="534"/>
      <c r="F53" s="544" t="s">
        <v>23</v>
      </c>
      <c r="G53" s="545">
        <v>188000</v>
      </c>
      <c r="H53" s="573" t="s">
        <v>76</v>
      </c>
      <c r="I53" s="546">
        <f t="shared" si="1"/>
        <v>188000</v>
      </c>
      <c r="J53" s="518"/>
    </row>
    <row r="54" spans="1:10" ht="15">
      <c r="A54" s="542">
        <v>21</v>
      </c>
      <c r="B54" s="543"/>
      <c r="C54" s="533" t="s">
        <v>782</v>
      </c>
      <c r="D54" s="533"/>
      <c r="E54" s="534"/>
      <c r="F54" s="544" t="s">
        <v>23</v>
      </c>
      <c r="G54" s="545">
        <v>340000</v>
      </c>
      <c r="H54" s="573" t="s">
        <v>76</v>
      </c>
      <c r="I54" s="546">
        <f t="shared" si="1"/>
        <v>340000</v>
      </c>
      <c r="J54" s="518"/>
    </row>
    <row r="55" spans="1:10" ht="15">
      <c r="A55" s="542">
        <v>22</v>
      </c>
      <c r="B55" s="543"/>
      <c r="C55" s="533" t="s">
        <v>783</v>
      </c>
      <c r="D55" s="533"/>
      <c r="E55" s="534"/>
      <c r="F55" s="544" t="s">
        <v>23</v>
      </c>
      <c r="G55" s="545">
        <v>130000</v>
      </c>
      <c r="H55" s="573" t="s">
        <v>76</v>
      </c>
      <c r="I55" s="546">
        <f t="shared" si="1"/>
        <v>130000</v>
      </c>
      <c r="J55" s="518"/>
    </row>
    <row r="56" spans="1:10" ht="15">
      <c r="A56" s="542">
        <v>23</v>
      </c>
      <c r="B56" s="543"/>
      <c r="C56" s="533" t="s">
        <v>784</v>
      </c>
      <c r="D56" s="533"/>
      <c r="E56" s="534"/>
      <c r="F56" s="544" t="s">
        <v>23</v>
      </c>
      <c r="G56" s="545">
        <v>88000</v>
      </c>
      <c r="H56" s="573" t="s">
        <v>76</v>
      </c>
      <c r="I56" s="546">
        <f t="shared" si="1"/>
        <v>88000</v>
      </c>
      <c r="J56" s="518"/>
    </row>
    <row r="57" spans="1:10" ht="15">
      <c r="A57" s="542">
        <v>24</v>
      </c>
      <c r="B57" s="543"/>
      <c r="C57" s="533" t="s">
        <v>785</v>
      </c>
      <c r="D57" s="533"/>
      <c r="E57" s="534"/>
      <c r="F57" s="544" t="s">
        <v>23</v>
      </c>
      <c r="G57" s="545">
        <v>64000</v>
      </c>
      <c r="H57" s="573" t="s">
        <v>76</v>
      </c>
      <c r="I57" s="546">
        <f t="shared" si="1"/>
        <v>64000</v>
      </c>
      <c r="J57" s="518"/>
    </row>
    <row r="58" spans="1:10" ht="15">
      <c r="A58" s="542">
        <v>25</v>
      </c>
      <c r="B58" s="543"/>
      <c r="C58" s="533" t="s">
        <v>786</v>
      </c>
      <c r="D58" s="533"/>
      <c r="E58" s="534"/>
      <c r="F58" s="544" t="s">
        <v>787</v>
      </c>
      <c r="G58" s="545">
        <v>7200</v>
      </c>
      <c r="H58" s="573" t="s">
        <v>76</v>
      </c>
      <c r="I58" s="546">
        <f t="shared" si="1"/>
        <v>7200</v>
      </c>
      <c r="J58" s="518"/>
    </row>
    <row r="59" spans="1:10" ht="15">
      <c r="A59" s="542">
        <v>26</v>
      </c>
      <c r="B59" s="543"/>
      <c r="C59" s="533" t="s">
        <v>788</v>
      </c>
      <c r="D59" s="533"/>
      <c r="E59" s="534"/>
      <c r="F59" s="544" t="s">
        <v>787</v>
      </c>
      <c r="G59" s="545">
        <v>3500</v>
      </c>
      <c r="H59" s="573" t="s">
        <v>76</v>
      </c>
      <c r="I59" s="546">
        <f t="shared" si="1"/>
        <v>3500</v>
      </c>
      <c r="J59" s="518"/>
    </row>
    <row r="60" spans="1:10" ht="15">
      <c r="A60" s="542">
        <v>27</v>
      </c>
      <c r="B60" s="543"/>
      <c r="C60" s="533" t="s">
        <v>789</v>
      </c>
      <c r="D60" s="533"/>
      <c r="E60" s="534"/>
      <c r="F60" s="544" t="s">
        <v>787</v>
      </c>
      <c r="G60" s="545">
        <v>45000</v>
      </c>
      <c r="H60" s="573" t="s">
        <v>76</v>
      </c>
      <c r="I60" s="546">
        <f t="shared" si="1"/>
        <v>45000</v>
      </c>
      <c r="J60" s="518"/>
    </row>
    <row r="61" spans="1:10" ht="15">
      <c r="A61" s="542">
        <v>28</v>
      </c>
      <c r="B61" s="543"/>
      <c r="C61" s="533" t="s">
        <v>790</v>
      </c>
      <c r="D61" s="533"/>
      <c r="E61" s="534"/>
      <c r="F61" s="544" t="s">
        <v>787</v>
      </c>
      <c r="G61" s="545">
        <v>30000</v>
      </c>
      <c r="H61" s="573" t="s">
        <v>76</v>
      </c>
      <c r="I61" s="546">
        <f t="shared" si="1"/>
        <v>30000</v>
      </c>
      <c r="J61" s="518"/>
    </row>
    <row r="62" spans="1:10" ht="15">
      <c r="A62" s="542">
        <v>29</v>
      </c>
      <c r="B62" s="543"/>
      <c r="C62" s="533" t="s">
        <v>791</v>
      </c>
      <c r="D62" s="533"/>
      <c r="E62" s="534"/>
      <c r="F62" s="544" t="s">
        <v>787</v>
      </c>
      <c r="G62" s="545">
        <v>23000</v>
      </c>
      <c r="H62" s="573" t="s">
        <v>76</v>
      </c>
      <c r="I62" s="546">
        <f t="shared" si="1"/>
        <v>23000</v>
      </c>
      <c r="J62" s="518"/>
    </row>
    <row r="63" spans="1:10" ht="15">
      <c r="A63" s="542">
        <v>30</v>
      </c>
      <c r="B63" s="543"/>
      <c r="C63" s="533" t="s">
        <v>792</v>
      </c>
      <c r="D63" s="533"/>
      <c r="E63" s="534"/>
      <c r="F63" s="544" t="s">
        <v>75</v>
      </c>
      <c r="G63" s="545">
        <v>15000</v>
      </c>
      <c r="H63" s="573" t="s">
        <v>76</v>
      </c>
      <c r="I63" s="546">
        <f t="shared" si="1"/>
        <v>15000</v>
      </c>
      <c r="J63" s="518"/>
    </row>
    <row r="64" spans="1:10" ht="15">
      <c r="A64" s="542">
        <v>31</v>
      </c>
      <c r="B64" s="543"/>
      <c r="C64" s="533" t="s">
        <v>793</v>
      </c>
      <c r="D64" s="533"/>
      <c r="E64" s="534"/>
      <c r="F64" s="544" t="s">
        <v>75</v>
      </c>
      <c r="G64" s="545">
        <v>12000</v>
      </c>
      <c r="H64" s="573" t="s">
        <v>76</v>
      </c>
      <c r="I64" s="546">
        <f t="shared" si="1"/>
        <v>12000</v>
      </c>
      <c r="J64" s="518"/>
    </row>
    <row r="65" spans="1:10" ht="15">
      <c r="A65" s="542">
        <v>32</v>
      </c>
      <c r="B65" s="543"/>
      <c r="C65" s="533" t="s">
        <v>794</v>
      </c>
      <c r="D65" s="533"/>
      <c r="E65" s="534"/>
      <c r="F65" s="544" t="s">
        <v>75</v>
      </c>
      <c r="G65" s="545">
        <v>30000</v>
      </c>
      <c r="H65" s="573" t="s">
        <v>76</v>
      </c>
      <c r="I65" s="546">
        <f t="shared" si="1"/>
        <v>30000</v>
      </c>
      <c r="J65" s="518"/>
    </row>
    <row r="66" spans="1:10" ht="15">
      <c r="A66" s="542">
        <v>33</v>
      </c>
      <c r="B66" s="543"/>
      <c r="C66" s="533" t="s">
        <v>795</v>
      </c>
      <c r="D66" s="533"/>
      <c r="E66" s="534"/>
      <c r="F66" s="544" t="s">
        <v>15</v>
      </c>
      <c r="G66" s="545">
        <v>7500</v>
      </c>
      <c r="H66" s="573" t="s">
        <v>76</v>
      </c>
      <c r="I66" s="546">
        <f t="shared" si="1"/>
        <v>7500</v>
      </c>
      <c r="J66" s="518"/>
    </row>
    <row r="67" spans="1:10" ht="15">
      <c r="A67" s="542">
        <v>34</v>
      </c>
      <c r="B67" s="543"/>
      <c r="C67" s="533" t="s">
        <v>796</v>
      </c>
      <c r="D67" s="533"/>
      <c r="E67" s="534"/>
      <c r="F67" s="544" t="s">
        <v>15</v>
      </c>
      <c r="G67" s="545">
        <v>23000</v>
      </c>
      <c r="H67" s="573" t="s">
        <v>76</v>
      </c>
      <c r="I67" s="546">
        <f t="shared" si="1"/>
        <v>23000</v>
      </c>
      <c r="J67" s="518"/>
    </row>
    <row r="68" spans="1:10" ht="15">
      <c r="A68" s="542">
        <v>35</v>
      </c>
      <c r="B68" s="543"/>
      <c r="C68" s="533" t="s">
        <v>797</v>
      </c>
      <c r="D68" s="533"/>
      <c r="E68" s="534"/>
      <c r="F68" s="544" t="s">
        <v>15</v>
      </c>
      <c r="G68" s="545">
        <v>5200</v>
      </c>
      <c r="H68" s="573" t="s">
        <v>76</v>
      </c>
      <c r="I68" s="546">
        <f t="shared" si="1"/>
        <v>5200</v>
      </c>
      <c r="J68" s="518"/>
    </row>
    <row r="69" spans="1:10" ht="15">
      <c r="A69" s="542">
        <v>36</v>
      </c>
      <c r="B69" s="543"/>
      <c r="C69" s="533" t="s">
        <v>798</v>
      </c>
      <c r="D69" s="533"/>
      <c r="E69" s="534"/>
      <c r="F69" s="544" t="s">
        <v>15</v>
      </c>
      <c r="G69" s="545">
        <v>4500</v>
      </c>
      <c r="H69" s="573" t="s">
        <v>76</v>
      </c>
      <c r="I69" s="546">
        <f t="shared" si="1"/>
        <v>4500</v>
      </c>
      <c r="J69" s="518"/>
    </row>
    <row r="70" spans="1:10" ht="15">
      <c r="A70" s="542">
        <v>37</v>
      </c>
      <c r="B70" s="543"/>
      <c r="C70" s="533" t="s">
        <v>799</v>
      </c>
      <c r="D70" s="533"/>
      <c r="E70" s="534"/>
      <c r="F70" s="544" t="s">
        <v>15</v>
      </c>
      <c r="G70" s="545">
        <v>18000</v>
      </c>
      <c r="H70" s="573" t="s">
        <v>76</v>
      </c>
      <c r="I70" s="546">
        <f t="shared" si="1"/>
        <v>18000</v>
      </c>
      <c r="J70" s="518"/>
    </row>
    <row r="71" spans="1:10" ht="15">
      <c r="A71" s="542">
        <v>38</v>
      </c>
      <c r="B71" s="543"/>
      <c r="C71" s="533" t="s">
        <v>800</v>
      </c>
      <c r="D71" s="533"/>
      <c r="E71" s="534"/>
      <c r="F71" s="544" t="s">
        <v>801</v>
      </c>
      <c r="G71" s="545">
        <v>2750</v>
      </c>
      <c r="H71" s="573" t="s">
        <v>76</v>
      </c>
      <c r="I71" s="546">
        <f t="shared" si="1"/>
        <v>2750</v>
      </c>
      <c r="J71" s="518"/>
    </row>
    <row r="72" spans="1:10" ht="15">
      <c r="A72" s="542">
        <v>39</v>
      </c>
      <c r="B72" s="543"/>
      <c r="C72" s="533" t="s">
        <v>802</v>
      </c>
      <c r="D72" s="533"/>
      <c r="E72" s="534"/>
      <c r="F72" s="544" t="s">
        <v>15</v>
      </c>
      <c r="G72" s="545">
        <v>15000</v>
      </c>
      <c r="H72" s="573" t="s">
        <v>76</v>
      </c>
      <c r="I72" s="546">
        <f t="shared" si="1"/>
        <v>15000</v>
      </c>
      <c r="J72" s="518"/>
    </row>
    <row r="73" spans="1:10" ht="15">
      <c r="A73" s="542">
        <v>40</v>
      </c>
      <c r="B73" s="543"/>
      <c r="C73" s="533" t="s">
        <v>90</v>
      </c>
      <c r="D73" s="533"/>
      <c r="E73" s="534"/>
      <c r="F73" s="544" t="s">
        <v>15</v>
      </c>
      <c r="G73" s="545">
        <v>6500</v>
      </c>
      <c r="H73" s="573" t="s">
        <v>76</v>
      </c>
      <c r="I73" s="546">
        <f>G73</f>
        <v>6500</v>
      </c>
      <c r="J73" s="518"/>
    </row>
    <row r="74" spans="1:10" ht="15">
      <c r="A74" s="542">
        <v>41</v>
      </c>
      <c r="B74" s="543"/>
      <c r="C74" s="533" t="s">
        <v>803</v>
      </c>
      <c r="D74" s="533"/>
      <c r="E74" s="534"/>
      <c r="F74" s="544" t="s">
        <v>12</v>
      </c>
      <c r="G74" s="545">
        <v>32500</v>
      </c>
      <c r="H74" s="573" t="s">
        <v>76</v>
      </c>
      <c r="I74" s="546">
        <f>G74</f>
        <v>32500</v>
      </c>
      <c r="J74" s="505"/>
    </row>
    <row r="75" spans="1:10" ht="15">
      <c r="A75" s="542">
        <v>42</v>
      </c>
      <c r="B75" s="543"/>
      <c r="C75" s="533" t="s">
        <v>804</v>
      </c>
      <c r="D75" s="533"/>
      <c r="E75" s="534"/>
      <c r="F75" s="544" t="s">
        <v>805</v>
      </c>
      <c r="G75" s="545">
        <v>4500</v>
      </c>
      <c r="H75" s="573"/>
      <c r="I75" s="546">
        <f>G75</f>
        <v>4500</v>
      </c>
      <c r="J75" s="505"/>
    </row>
    <row r="76" spans="1:10" ht="15">
      <c r="A76" s="542">
        <v>43</v>
      </c>
      <c r="B76" s="543"/>
      <c r="C76" s="533" t="s">
        <v>806</v>
      </c>
      <c r="D76" s="533"/>
      <c r="E76" s="534"/>
      <c r="F76" s="544" t="s">
        <v>805</v>
      </c>
      <c r="G76" s="545">
        <v>4300</v>
      </c>
      <c r="H76" s="573"/>
      <c r="I76" s="546">
        <f>G76</f>
        <v>4300</v>
      </c>
      <c r="J76" s="505"/>
    </row>
    <row r="77" spans="1:10" ht="15">
      <c r="A77" s="542">
        <v>44</v>
      </c>
      <c r="B77" s="543"/>
      <c r="C77" s="533" t="s">
        <v>807</v>
      </c>
      <c r="D77" s="533"/>
      <c r="E77" s="534"/>
      <c r="F77" s="544" t="s">
        <v>805</v>
      </c>
      <c r="G77" s="545">
        <v>12500</v>
      </c>
      <c r="H77" s="573"/>
      <c r="I77" s="546">
        <f>G77</f>
        <v>12500</v>
      </c>
      <c r="J77" s="505"/>
    </row>
    <row r="78" spans="1:10" ht="15.75" thickBot="1">
      <c r="A78" s="547"/>
      <c r="B78" s="548"/>
      <c r="C78" s="549"/>
      <c r="D78" s="549"/>
      <c r="E78" s="550"/>
      <c r="F78" s="574"/>
      <c r="G78" s="574"/>
      <c r="H78" s="575"/>
      <c r="I78" s="576"/>
      <c r="J78" s="505"/>
    </row>
    <row r="79" spans="1:10" ht="15.75" thickBot="1">
      <c r="A79" s="577"/>
      <c r="B79" s="577"/>
      <c r="C79" s="577"/>
      <c r="D79" s="577"/>
      <c r="E79" s="577"/>
      <c r="F79" s="577"/>
      <c r="G79" s="577"/>
      <c r="H79" s="577"/>
      <c r="I79" s="577"/>
      <c r="J79" s="505"/>
    </row>
    <row r="80" spans="1:10" ht="15">
      <c r="A80" s="555" t="s">
        <v>77</v>
      </c>
      <c r="B80" s="556" t="s">
        <v>746</v>
      </c>
      <c r="C80" s="557"/>
      <c r="D80" s="557"/>
      <c r="E80" s="558"/>
      <c r="F80" s="578" t="s">
        <v>344</v>
      </c>
      <c r="G80" s="558" t="s">
        <v>808</v>
      </c>
      <c r="H80" s="578" t="s">
        <v>809</v>
      </c>
      <c r="I80" s="579" t="s">
        <v>749</v>
      </c>
      <c r="J80" s="505"/>
    </row>
    <row r="81" spans="1:10" ht="15">
      <c r="A81" s="560"/>
      <c r="B81" s="561"/>
      <c r="C81" s="562"/>
      <c r="D81" s="562"/>
      <c r="E81" s="563"/>
      <c r="F81" s="580"/>
      <c r="G81" s="581"/>
      <c r="H81" s="582"/>
      <c r="I81" s="583"/>
      <c r="J81" s="505"/>
    </row>
    <row r="82" spans="1:10" ht="15">
      <c r="A82" s="565"/>
      <c r="B82" s="566"/>
      <c r="C82" s="567"/>
      <c r="D82" s="567"/>
      <c r="E82" s="568"/>
      <c r="F82" s="584"/>
      <c r="G82" s="569" t="s">
        <v>39</v>
      </c>
      <c r="H82" s="569" t="s">
        <v>39</v>
      </c>
      <c r="I82" s="585"/>
      <c r="J82" s="505"/>
    </row>
    <row r="83" spans="1:10" ht="15">
      <c r="A83" s="526" t="s">
        <v>32</v>
      </c>
      <c r="B83" s="527"/>
      <c r="C83" s="528"/>
      <c r="D83" s="528"/>
      <c r="E83" s="529" t="s">
        <v>33</v>
      </c>
      <c r="F83" s="530" t="s">
        <v>34</v>
      </c>
      <c r="G83" s="529" t="s">
        <v>35</v>
      </c>
      <c r="H83" s="529" t="s">
        <v>36</v>
      </c>
      <c r="I83" s="531" t="s">
        <v>37</v>
      </c>
      <c r="J83" s="505"/>
    </row>
    <row r="84" spans="1:10" ht="15">
      <c r="A84" s="532"/>
      <c r="B84" s="533"/>
      <c r="C84" s="533"/>
      <c r="D84" s="533"/>
      <c r="E84" s="534"/>
      <c r="F84" s="535"/>
      <c r="G84" s="534"/>
      <c r="H84" s="536"/>
      <c r="I84" s="537"/>
      <c r="J84" s="505"/>
    </row>
    <row r="85" spans="1:10" ht="15">
      <c r="A85" s="539" t="s">
        <v>97</v>
      </c>
      <c r="B85" s="540"/>
      <c r="C85" s="541" t="s">
        <v>810</v>
      </c>
      <c r="D85" s="541"/>
      <c r="E85" s="534"/>
      <c r="F85" s="535"/>
      <c r="G85" s="534"/>
      <c r="H85" s="534"/>
      <c r="I85" s="537"/>
      <c r="J85" s="505"/>
    </row>
    <row r="86" spans="1:10" ht="15">
      <c r="A86" s="542">
        <v>1</v>
      </c>
      <c r="B86" s="543"/>
      <c r="C86" s="533" t="s">
        <v>99</v>
      </c>
      <c r="D86" s="533"/>
      <c r="E86" s="534"/>
      <c r="F86" s="544" t="s">
        <v>787</v>
      </c>
      <c r="G86" s="545">
        <v>4510000</v>
      </c>
      <c r="H86" s="545">
        <v>25995.8</v>
      </c>
      <c r="I86" s="546"/>
      <c r="J86" s="505"/>
    </row>
    <row r="87" spans="1:10" ht="15">
      <c r="A87" s="542">
        <v>2</v>
      </c>
      <c r="B87" s="543"/>
      <c r="C87" s="533" t="s">
        <v>100</v>
      </c>
      <c r="D87" s="533"/>
      <c r="E87" s="534"/>
      <c r="F87" s="544" t="s">
        <v>787</v>
      </c>
      <c r="G87" s="545">
        <v>9840000</v>
      </c>
      <c r="H87" s="545">
        <f>G87/420.08</f>
        <v>23424.109693391736</v>
      </c>
      <c r="I87" s="546"/>
      <c r="J87" s="505"/>
    </row>
    <row r="88" spans="1:10" ht="15">
      <c r="A88" s="542">
        <v>3</v>
      </c>
      <c r="B88" s="543"/>
      <c r="C88" s="533" t="s">
        <v>101</v>
      </c>
      <c r="D88" s="533"/>
      <c r="E88" s="534"/>
      <c r="F88" s="544" t="s">
        <v>787</v>
      </c>
      <c r="G88" s="545">
        <v>410000000</v>
      </c>
      <c r="H88" s="545">
        <v>247475.36</v>
      </c>
      <c r="I88" s="546"/>
      <c r="J88" s="505"/>
    </row>
    <row r="89" spans="1:10" ht="15">
      <c r="A89" s="542">
        <v>4</v>
      </c>
      <c r="B89" s="543"/>
      <c r="C89" s="533" t="s">
        <v>102</v>
      </c>
      <c r="D89" s="533"/>
      <c r="E89" s="534"/>
      <c r="F89" s="544" t="s">
        <v>787</v>
      </c>
      <c r="G89" s="545">
        <v>512500000</v>
      </c>
      <c r="H89" s="545">
        <v>354640.56</v>
      </c>
      <c r="I89" s="546"/>
      <c r="J89" s="505"/>
    </row>
    <row r="90" spans="1:10" ht="15">
      <c r="A90" s="542">
        <v>5</v>
      </c>
      <c r="B90" s="543"/>
      <c r="C90" s="533" t="s">
        <v>103</v>
      </c>
      <c r="D90" s="533"/>
      <c r="E90" s="534"/>
      <c r="F90" s="544" t="s">
        <v>787</v>
      </c>
      <c r="G90" s="545">
        <v>110700000</v>
      </c>
      <c r="H90" s="545">
        <f>G90/1006.56</f>
        <v>109978.5407725322</v>
      </c>
      <c r="I90" s="546"/>
      <c r="J90" s="505"/>
    </row>
    <row r="91" spans="1:10" ht="15">
      <c r="A91" s="542">
        <v>6</v>
      </c>
      <c r="B91" s="543"/>
      <c r="C91" s="533" t="s">
        <v>104</v>
      </c>
      <c r="D91" s="533"/>
      <c r="E91" s="534"/>
      <c r="F91" s="544" t="s">
        <v>787</v>
      </c>
      <c r="G91" s="545">
        <v>123000000</v>
      </c>
      <c r="H91" s="545">
        <f>G91/934.09</f>
        <v>131678.96027149417</v>
      </c>
      <c r="I91" s="546"/>
      <c r="J91" s="505"/>
    </row>
    <row r="92" spans="1:10" ht="15">
      <c r="A92" s="542">
        <v>7</v>
      </c>
      <c r="B92" s="543"/>
      <c r="C92" s="533" t="s">
        <v>105</v>
      </c>
      <c r="D92" s="533"/>
      <c r="E92" s="534"/>
      <c r="F92" s="544" t="s">
        <v>787</v>
      </c>
      <c r="G92" s="545">
        <v>6150000</v>
      </c>
      <c r="H92" s="545">
        <f>G92/558.67</f>
        <v>11008.287540050478</v>
      </c>
      <c r="I92" s="546"/>
      <c r="J92" s="505"/>
    </row>
    <row r="93" spans="1:10" ht="15">
      <c r="A93" s="542">
        <v>8</v>
      </c>
      <c r="B93" s="543"/>
      <c r="C93" s="533" t="s">
        <v>106</v>
      </c>
      <c r="D93" s="533"/>
      <c r="E93" s="534"/>
      <c r="F93" s="544" t="s">
        <v>787</v>
      </c>
      <c r="G93" s="545">
        <v>5330000</v>
      </c>
      <c r="H93" s="545">
        <f>G93/326.87</f>
        <v>16306.176767522256</v>
      </c>
      <c r="I93" s="546"/>
      <c r="J93" s="505"/>
    </row>
    <row r="94" spans="1:10" ht="15">
      <c r="A94" s="542">
        <v>9</v>
      </c>
      <c r="B94" s="543"/>
      <c r="C94" s="533" t="s">
        <v>107</v>
      </c>
      <c r="D94" s="533"/>
      <c r="E94" s="534"/>
      <c r="F94" s="544" t="s">
        <v>787</v>
      </c>
      <c r="G94" s="545">
        <v>41000000</v>
      </c>
      <c r="H94" s="545">
        <f>G94/271.22</f>
        <v>151168.79286188332</v>
      </c>
      <c r="I94" s="546"/>
      <c r="J94" s="505"/>
    </row>
    <row r="95" spans="1:10" ht="15">
      <c r="A95" s="542">
        <v>10</v>
      </c>
      <c r="B95" s="543"/>
      <c r="C95" s="533" t="s">
        <v>811</v>
      </c>
      <c r="D95" s="533"/>
      <c r="E95" s="534"/>
      <c r="F95" s="544" t="s">
        <v>787</v>
      </c>
      <c r="G95" s="545">
        <v>12000</v>
      </c>
      <c r="H95" s="545">
        <v>12000</v>
      </c>
      <c r="I95" s="546"/>
      <c r="J95" s="505"/>
    </row>
    <row r="96" spans="1:10" ht="15.75" thickBot="1">
      <c r="A96" s="547"/>
      <c r="B96" s="548"/>
      <c r="C96" s="549"/>
      <c r="D96" s="549"/>
      <c r="E96" s="550"/>
      <c r="F96" s="551"/>
      <c r="G96" s="552"/>
      <c r="H96" s="552"/>
      <c r="I96" s="553"/>
      <c r="J96" s="505"/>
    </row>
    <row r="97" spans="1:10" ht="15">
      <c r="A97" s="505"/>
      <c r="B97" s="505"/>
      <c r="C97" s="505"/>
      <c r="D97" s="505"/>
      <c r="E97" s="505"/>
      <c r="F97" s="505"/>
      <c r="G97" s="505"/>
      <c r="H97" s="505"/>
      <c r="I97" s="505"/>
      <c r="J97" s="505"/>
    </row>
    <row r="98" spans="1:10" ht="15">
      <c r="A98" s="505"/>
      <c r="B98" s="505"/>
      <c r="C98" s="505"/>
      <c r="D98" s="505"/>
      <c r="E98" s="505"/>
      <c r="F98" s="505"/>
      <c r="G98" s="505"/>
      <c r="H98" s="505"/>
      <c r="I98" s="505"/>
      <c r="J98" s="505"/>
    </row>
    <row r="99" spans="1:10" ht="15">
      <c r="A99" s="505"/>
      <c r="B99" s="505"/>
      <c r="C99" s="505"/>
      <c r="D99" s="505"/>
      <c r="E99" s="505"/>
      <c r="F99" s="505"/>
      <c r="G99" s="505"/>
      <c r="H99" s="505"/>
      <c r="I99" s="505"/>
      <c r="J99" s="505"/>
    </row>
    <row r="100" spans="1:10" ht="15">
      <c r="A100" s="505"/>
      <c r="B100" s="505"/>
      <c r="C100" s="505"/>
      <c r="D100" s="505"/>
      <c r="E100" s="505"/>
      <c r="F100" s="505"/>
      <c r="G100" s="505"/>
      <c r="H100" s="505"/>
      <c r="I100" s="505"/>
      <c r="J100" s="505"/>
    </row>
  </sheetData>
  <mergeCells count="17">
    <mergeCell ref="H80:H81"/>
    <mergeCell ref="I80:I81"/>
    <mergeCell ref="A80:A82"/>
    <mergeCell ref="B80:E82"/>
    <mergeCell ref="F80:F82"/>
    <mergeCell ref="G80:G81"/>
    <mergeCell ref="I11:I12"/>
    <mergeCell ref="A28:A30"/>
    <mergeCell ref="B28:E30"/>
    <mergeCell ref="F28:F30"/>
    <mergeCell ref="G28:G29"/>
    <mergeCell ref="H28:H29"/>
    <mergeCell ref="I28:I29"/>
    <mergeCell ref="A1:H1"/>
    <mergeCell ref="A11:A12"/>
    <mergeCell ref="B11:E12"/>
    <mergeCell ref="F11:F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N88"/>
  <sheetViews>
    <sheetView workbookViewId="0" topLeftCell="A69">
      <selection activeCell="E94" sqref="E94"/>
    </sheetView>
  </sheetViews>
  <sheetFormatPr defaultColWidth="9.140625" defaultRowHeight="12.75"/>
  <cols>
    <col min="1" max="1" width="8.7109375" style="3" customWidth="1"/>
    <col min="2" max="2" width="1.7109375" style="3" customWidth="1"/>
    <col min="3" max="3" width="10.7109375" style="3" customWidth="1"/>
    <col min="4" max="4" width="26.7109375" style="3" customWidth="1"/>
    <col min="5" max="5" width="12.7109375" style="3" customWidth="1"/>
    <col min="6" max="8" width="18.7109375" style="3" customWidth="1"/>
    <col min="9" max="9" width="9.140625" style="3" customWidth="1"/>
    <col min="10" max="10" width="12.7109375" style="3" customWidth="1"/>
    <col min="11" max="16384" width="9.140625" style="3" customWidth="1"/>
  </cols>
  <sheetData>
    <row r="1" spans="1:7" ht="22.5">
      <c r="A1" s="98" t="s">
        <v>40</v>
      </c>
      <c r="B1" s="98"/>
      <c r="C1" s="98"/>
      <c r="D1" s="98"/>
      <c r="E1" s="98"/>
      <c r="F1" s="98"/>
      <c r="G1" s="98"/>
    </row>
    <row r="2" ht="16.5" thickBot="1"/>
    <row r="3" spans="1:8" ht="15.75">
      <c r="A3" s="411" t="s">
        <v>77</v>
      </c>
      <c r="B3" s="340" t="s">
        <v>0</v>
      </c>
      <c r="C3" s="393"/>
      <c r="D3" s="405"/>
      <c r="E3" s="417" t="s">
        <v>44</v>
      </c>
      <c r="F3" s="107" t="s">
        <v>49</v>
      </c>
      <c r="G3" s="107" t="s">
        <v>50</v>
      </c>
      <c r="H3" s="409" t="s">
        <v>57</v>
      </c>
    </row>
    <row r="4" spans="1:8" ht="15.75">
      <c r="A4" s="413"/>
      <c r="B4" s="414"/>
      <c r="C4" s="415"/>
      <c r="D4" s="416"/>
      <c r="E4" s="419"/>
      <c r="F4" s="142" t="s">
        <v>39</v>
      </c>
      <c r="G4" s="142" t="s">
        <v>39</v>
      </c>
      <c r="H4" s="410"/>
    </row>
    <row r="5" spans="1:14" ht="15.75">
      <c r="A5" s="143" t="s">
        <v>32</v>
      </c>
      <c r="B5" s="420" t="s">
        <v>33</v>
      </c>
      <c r="C5" s="421"/>
      <c r="D5" s="422"/>
      <c r="E5" s="75" t="s">
        <v>34</v>
      </c>
      <c r="F5" s="74" t="s">
        <v>35</v>
      </c>
      <c r="G5" s="74" t="s">
        <v>36</v>
      </c>
      <c r="H5" s="88" t="s">
        <v>37</v>
      </c>
      <c r="M5" s="404"/>
      <c r="N5" s="404"/>
    </row>
    <row r="6" spans="1:14" ht="13.5" customHeight="1">
      <c r="A6" s="108"/>
      <c r="B6" s="55"/>
      <c r="C6" s="55"/>
      <c r="D6" s="109"/>
      <c r="E6" s="144"/>
      <c r="F6" s="109"/>
      <c r="G6" s="145"/>
      <c r="H6" s="146"/>
      <c r="M6" s="404"/>
      <c r="N6" s="404"/>
    </row>
    <row r="7" spans="1:8" ht="13.5" customHeight="1">
      <c r="A7" s="111" t="s">
        <v>1</v>
      </c>
      <c r="B7" s="66"/>
      <c r="C7" s="112" t="s">
        <v>2</v>
      </c>
      <c r="D7" s="109"/>
      <c r="E7" s="144"/>
      <c r="F7" s="109"/>
      <c r="G7" s="109"/>
      <c r="H7" s="146"/>
    </row>
    <row r="8" spans="1:8" ht="15.75">
      <c r="A8" s="113">
        <v>1</v>
      </c>
      <c r="B8" s="60"/>
      <c r="C8" s="55" t="s">
        <v>51</v>
      </c>
      <c r="D8" s="109"/>
      <c r="E8" s="62" t="s">
        <v>48</v>
      </c>
      <c r="F8" s="147">
        <v>35000</v>
      </c>
      <c r="G8" s="147">
        <f>F8/7</f>
        <v>5000</v>
      </c>
      <c r="H8" s="148"/>
    </row>
    <row r="9" spans="1:8" ht="15.75">
      <c r="A9" s="113">
        <v>2</v>
      </c>
      <c r="B9" s="60"/>
      <c r="C9" s="55" t="s">
        <v>3</v>
      </c>
      <c r="D9" s="109"/>
      <c r="E9" s="62" t="s">
        <v>48</v>
      </c>
      <c r="F9" s="147">
        <v>45000</v>
      </c>
      <c r="G9" s="147">
        <f>F9/7</f>
        <v>6428.571428571428</v>
      </c>
      <c r="H9" s="148"/>
    </row>
    <row r="10" spans="1:11" ht="15.75" customHeight="1">
      <c r="A10" s="113">
        <v>3</v>
      </c>
      <c r="B10" s="60"/>
      <c r="C10" s="55" t="s">
        <v>4</v>
      </c>
      <c r="D10" s="109"/>
      <c r="E10" s="62" t="s">
        <v>48</v>
      </c>
      <c r="F10" s="147">
        <v>47500</v>
      </c>
      <c r="G10" s="147">
        <f>F10/7</f>
        <v>6785.714285714285</v>
      </c>
      <c r="H10" s="148"/>
      <c r="I10" s="141"/>
      <c r="J10" s="140"/>
      <c r="K10" s="13"/>
    </row>
    <row r="11" spans="1:11" ht="15.75">
      <c r="A11" s="113">
        <v>4</v>
      </c>
      <c r="B11" s="60"/>
      <c r="C11" s="55" t="s">
        <v>5</v>
      </c>
      <c r="D11" s="109"/>
      <c r="E11" s="62" t="s">
        <v>48</v>
      </c>
      <c r="F11" s="147">
        <v>52500</v>
      </c>
      <c r="G11" s="147">
        <f aca="true" t="shared" si="0" ref="G11:G17">F11/7</f>
        <v>7500</v>
      </c>
      <c r="H11" s="148"/>
      <c r="I11" s="141"/>
      <c r="J11" s="140"/>
      <c r="K11" s="13"/>
    </row>
    <row r="12" spans="1:11" ht="15.75">
      <c r="A12" s="113">
        <v>5</v>
      </c>
      <c r="B12" s="60"/>
      <c r="C12" s="55" t="s">
        <v>6</v>
      </c>
      <c r="D12" s="109"/>
      <c r="E12" s="62" t="s">
        <v>48</v>
      </c>
      <c r="F12" s="147">
        <v>55000</v>
      </c>
      <c r="G12" s="147">
        <f t="shared" si="0"/>
        <v>7857.142857142857</v>
      </c>
      <c r="H12" s="148"/>
      <c r="I12" s="141"/>
      <c r="J12" s="140"/>
      <c r="K12" s="13"/>
    </row>
    <row r="13" spans="1:11" ht="15.75">
      <c r="A13" s="113">
        <v>6</v>
      </c>
      <c r="B13" s="60"/>
      <c r="C13" s="55" t="s">
        <v>95</v>
      </c>
      <c r="D13" s="109"/>
      <c r="E13" s="62" t="s">
        <v>48</v>
      </c>
      <c r="F13" s="147">
        <v>66500</v>
      </c>
      <c r="G13" s="147">
        <f t="shared" si="0"/>
        <v>9500</v>
      </c>
      <c r="H13" s="148"/>
      <c r="I13" s="13"/>
      <c r="J13" s="140"/>
      <c r="K13" s="13"/>
    </row>
    <row r="14" spans="1:11" ht="15.75">
      <c r="A14" s="113">
        <v>7</v>
      </c>
      <c r="B14" s="60"/>
      <c r="C14" s="55" t="s">
        <v>96</v>
      </c>
      <c r="D14" s="109"/>
      <c r="E14" s="62" t="s">
        <v>48</v>
      </c>
      <c r="F14" s="147">
        <v>55500</v>
      </c>
      <c r="G14" s="147">
        <f t="shared" si="0"/>
        <v>7928.571428571428</v>
      </c>
      <c r="H14" s="148"/>
      <c r="I14" s="13"/>
      <c r="J14" s="140"/>
      <c r="K14" s="13"/>
    </row>
    <row r="15" spans="1:11" ht="15.75">
      <c r="A15" s="113">
        <v>8</v>
      </c>
      <c r="B15" s="60"/>
      <c r="C15" s="55" t="s">
        <v>52</v>
      </c>
      <c r="D15" s="109"/>
      <c r="E15" s="62" t="s">
        <v>48</v>
      </c>
      <c r="F15" s="147">
        <v>42000</v>
      </c>
      <c r="G15" s="147">
        <f t="shared" si="0"/>
        <v>6000</v>
      </c>
      <c r="H15" s="148"/>
      <c r="I15" s="13"/>
      <c r="J15" s="140"/>
      <c r="K15" s="13"/>
    </row>
    <row r="16" spans="1:11" ht="15.75">
      <c r="A16" s="113">
        <v>9</v>
      </c>
      <c r="B16" s="60"/>
      <c r="C16" s="55" t="s">
        <v>53</v>
      </c>
      <c r="D16" s="109"/>
      <c r="E16" s="62" t="s">
        <v>48</v>
      </c>
      <c r="F16" s="147">
        <v>65000</v>
      </c>
      <c r="G16" s="147">
        <f t="shared" si="0"/>
        <v>9285.714285714286</v>
      </c>
      <c r="H16" s="148"/>
      <c r="I16" s="141"/>
      <c r="J16" s="140"/>
      <c r="K16" s="13"/>
    </row>
    <row r="17" spans="1:11" ht="15.75">
      <c r="A17" s="113">
        <v>10</v>
      </c>
      <c r="B17" s="60"/>
      <c r="C17" s="55" t="s">
        <v>54</v>
      </c>
      <c r="D17" s="109"/>
      <c r="E17" s="62" t="s">
        <v>48</v>
      </c>
      <c r="F17" s="147">
        <v>45000</v>
      </c>
      <c r="G17" s="147">
        <f t="shared" si="0"/>
        <v>6428.571428571428</v>
      </c>
      <c r="H17" s="148"/>
      <c r="I17" s="141"/>
      <c r="J17" s="140"/>
      <c r="K17" s="13"/>
    </row>
    <row r="18" spans="1:11" ht="16.5" thickBot="1">
      <c r="A18" s="114"/>
      <c r="B18" s="115"/>
      <c r="C18" s="116"/>
      <c r="D18" s="128"/>
      <c r="E18" s="149"/>
      <c r="F18" s="150"/>
      <c r="G18" s="150"/>
      <c r="H18" s="151"/>
      <c r="I18" s="141"/>
      <c r="J18" s="140"/>
      <c r="K18" s="13"/>
    </row>
    <row r="19" spans="1:11" ht="16.5" thickBot="1">
      <c r="A19" s="60"/>
      <c r="B19" s="60"/>
      <c r="C19" s="55"/>
      <c r="D19" s="55"/>
      <c r="E19" s="60"/>
      <c r="F19" s="152"/>
      <c r="G19" s="152"/>
      <c r="H19" s="152"/>
      <c r="I19" s="141"/>
      <c r="J19" s="140"/>
      <c r="K19" s="13"/>
    </row>
    <row r="20" spans="1:11" ht="15.75">
      <c r="A20" s="411" t="s">
        <v>77</v>
      </c>
      <c r="B20" s="340" t="s">
        <v>0</v>
      </c>
      <c r="C20" s="393"/>
      <c r="D20" s="405"/>
      <c r="E20" s="417" t="s">
        <v>44</v>
      </c>
      <c r="F20" s="417" t="s">
        <v>187</v>
      </c>
      <c r="G20" s="405" t="s">
        <v>55</v>
      </c>
      <c r="H20" s="407" t="s">
        <v>56</v>
      </c>
      <c r="I20" s="141"/>
      <c r="J20" s="140"/>
      <c r="K20" s="13"/>
    </row>
    <row r="21" spans="1:11" ht="15.75">
      <c r="A21" s="412"/>
      <c r="B21" s="383"/>
      <c r="C21" s="384"/>
      <c r="D21" s="406"/>
      <c r="E21" s="418"/>
      <c r="F21" s="418"/>
      <c r="G21" s="406"/>
      <c r="H21" s="408"/>
      <c r="I21" s="141"/>
      <c r="J21" s="140"/>
      <c r="K21" s="13"/>
    </row>
    <row r="22" spans="1:11" ht="15.75">
      <c r="A22" s="413"/>
      <c r="B22" s="414"/>
      <c r="C22" s="415"/>
      <c r="D22" s="416"/>
      <c r="E22" s="419"/>
      <c r="F22" s="419"/>
      <c r="G22" s="142" t="s">
        <v>39</v>
      </c>
      <c r="H22" s="153" t="s">
        <v>39</v>
      </c>
      <c r="I22" s="141"/>
      <c r="J22" s="140"/>
      <c r="K22" s="13"/>
    </row>
    <row r="23" spans="1:11" ht="15.75">
      <c r="A23" s="143" t="s">
        <v>32</v>
      </c>
      <c r="B23" s="420" t="s">
        <v>33</v>
      </c>
      <c r="C23" s="421"/>
      <c r="D23" s="422"/>
      <c r="E23" s="75" t="s">
        <v>34</v>
      </c>
      <c r="F23" s="74" t="s">
        <v>35</v>
      </c>
      <c r="G23" s="74" t="s">
        <v>36</v>
      </c>
      <c r="H23" s="88" t="s">
        <v>37</v>
      </c>
      <c r="I23" s="141"/>
      <c r="J23" s="140"/>
      <c r="K23" s="13"/>
    </row>
    <row r="24" spans="1:11" ht="15.75">
      <c r="A24" s="113"/>
      <c r="B24" s="60"/>
      <c r="C24" s="55"/>
      <c r="D24" s="109"/>
      <c r="E24" s="62"/>
      <c r="F24" s="62"/>
      <c r="G24" s="61" t="s">
        <v>16</v>
      </c>
      <c r="H24" s="148"/>
      <c r="I24" s="141"/>
      <c r="J24" s="140"/>
      <c r="K24" s="13"/>
    </row>
    <row r="25" spans="1:11" ht="15.75">
      <c r="A25" s="111" t="s">
        <v>7</v>
      </c>
      <c r="B25" s="66"/>
      <c r="C25" s="112" t="s">
        <v>8</v>
      </c>
      <c r="D25" s="109"/>
      <c r="E25" s="62"/>
      <c r="F25" s="62"/>
      <c r="G25" s="61"/>
      <c r="H25" s="148"/>
      <c r="I25" s="141"/>
      <c r="J25" s="140"/>
      <c r="K25" s="13"/>
    </row>
    <row r="26" spans="1:11" ht="15.75">
      <c r="A26" s="113">
        <v>1</v>
      </c>
      <c r="B26" s="60"/>
      <c r="C26" s="55" t="s">
        <v>59</v>
      </c>
      <c r="D26" s="109"/>
      <c r="E26" s="62" t="s">
        <v>13</v>
      </c>
      <c r="F26" s="147">
        <v>1300000</v>
      </c>
      <c r="G26" s="64" t="s">
        <v>76</v>
      </c>
      <c r="H26" s="148">
        <f>F26</f>
        <v>1300000</v>
      </c>
      <c r="I26" s="141"/>
      <c r="J26" s="140"/>
      <c r="K26" s="13"/>
    </row>
    <row r="27" spans="1:11" ht="15.75" customHeight="1">
      <c r="A27" s="113">
        <v>2</v>
      </c>
      <c r="B27" s="60"/>
      <c r="C27" s="55" t="s">
        <v>86</v>
      </c>
      <c r="D27" s="109"/>
      <c r="E27" s="62" t="s">
        <v>13</v>
      </c>
      <c r="F27" s="147">
        <v>2000000</v>
      </c>
      <c r="G27" s="64" t="s">
        <v>76</v>
      </c>
      <c r="H27" s="148">
        <f aca="true" t="shared" si="1" ref="H27:H64">F27</f>
        <v>2000000</v>
      </c>
      <c r="I27" s="141"/>
      <c r="J27" s="140"/>
      <c r="K27" s="13"/>
    </row>
    <row r="28" spans="1:11" ht="15.75">
      <c r="A28" s="113">
        <v>3</v>
      </c>
      <c r="B28" s="60"/>
      <c r="C28" s="55" t="s">
        <v>60</v>
      </c>
      <c r="D28" s="109"/>
      <c r="E28" s="62" t="s">
        <v>13</v>
      </c>
      <c r="F28" s="147">
        <v>1700000</v>
      </c>
      <c r="G28" s="64" t="s">
        <v>76</v>
      </c>
      <c r="H28" s="148">
        <f>F28</f>
        <v>1700000</v>
      </c>
      <c r="I28" s="141"/>
      <c r="J28" s="140"/>
      <c r="K28" s="13"/>
    </row>
    <row r="29" spans="1:11" ht="15.75">
      <c r="A29" s="113">
        <v>4</v>
      </c>
      <c r="B29" s="60"/>
      <c r="C29" s="55" t="s">
        <v>120</v>
      </c>
      <c r="D29" s="109"/>
      <c r="E29" s="62" t="s">
        <v>11</v>
      </c>
      <c r="F29" s="147">
        <v>1200</v>
      </c>
      <c r="G29" s="64" t="s">
        <v>76</v>
      </c>
      <c r="H29" s="148">
        <f>F29</f>
        <v>1200</v>
      </c>
      <c r="I29" s="141"/>
      <c r="J29" s="140"/>
      <c r="K29" s="13"/>
    </row>
    <row r="30" spans="1:11" ht="15.75">
      <c r="A30" s="113">
        <v>5</v>
      </c>
      <c r="B30" s="60"/>
      <c r="C30" s="55" t="s">
        <v>61</v>
      </c>
      <c r="D30" s="109"/>
      <c r="E30" s="62" t="s">
        <v>15</v>
      </c>
      <c r="F30" s="147">
        <v>10000</v>
      </c>
      <c r="G30" s="64" t="s">
        <v>76</v>
      </c>
      <c r="H30" s="148">
        <f t="shared" si="1"/>
        <v>10000</v>
      </c>
      <c r="I30" s="141"/>
      <c r="J30" s="140"/>
      <c r="K30" s="13"/>
    </row>
    <row r="31" spans="1:11" ht="15.75">
      <c r="A31" s="113">
        <v>6</v>
      </c>
      <c r="B31" s="60"/>
      <c r="C31" s="55" t="s">
        <v>63</v>
      </c>
      <c r="D31" s="109"/>
      <c r="E31" s="62" t="s">
        <v>15</v>
      </c>
      <c r="F31" s="147">
        <v>9250</v>
      </c>
      <c r="G31" s="64" t="s">
        <v>76</v>
      </c>
      <c r="H31" s="148">
        <f t="shared" si="1"/>
        <v>9250</v>
      </c>
      <c r="I31" s="141"/>
      <c r="J31" s="140"/>
      <c r="K31" s="13"/>
    </row>
    <row r="32" spans="1:11" ht="15.75">
      <c r="A32" s="113">
        <v>7</v>
      </c>
      <c r="B32" s="60"/>
      <c r="C32" s="55" t="s">
        <v>29</v>
      </c>
      <c r="D32" s="109"/>
      <c r="E32" s="62" t="s">
        <v>15</v>
      </c>
      <c r="F32" s="147">
        <v>19000</v>
      </c>
      <c r="G32" s="64" t="s">
        <v>76</v>
      </c>
      <c r="H32" s="148">
        <f t="shared" si="1"/>
        <v>19000</v>
      </c>
      <c r="I32" s="141"/>
      <c r="J32" s="140"/>
      <c r="K32" s="13"/>
    </row>
    <row r="33" spans="1:11" ht="17.25" customHeight="1">
      <c r="A33" s="113">
        <v>8</v>
      </c>
      <c r="B33" s="60"/>
      <c r="C33" s="55" t="s">
        <v>409</v>
      </c>
      <c r="D33" s="109"/>
      <c r="E33" s="62" t="s">
        <v>14</v>
      </c>
      <c r="F33" s="147">
        <v>30000</v>
      </c>
      <c r="G33" s="64" t="s">
        <v>76</v>
      </c>
      <c r="H33" s="148">
        <f t="shared" si="1"/>
        <v>30000</v>
      </c>
      <c r="I33" s="141"/>
      <c r="J33" s="140"/>
      <c r="K33" s="13"/>
    </row>
    <row r="34" spans="1:11" ht="15.75">
      <c r="A34" s="113">
        <v>9</v>
      </c>
      <c r="B34" s="60"/>
      <c r="C34" s="55" t="s">
        <v>113</v>
      </c>
      <c r="D34" s="109"/>
      <c r="E34" s="62" t="s">
        <v>13</v>
      </c>
      <c r="F34" s="147">
        <v>30000</v>
      </c>
      <c r="G34" s="64" t="s">
        <v>76</v>
      </c>
      <c r="H34" s="148">
        <f t="shared" si="1"/>
        <v>30000</v>
      </c>
      <c r="I34" s="141"/>
      <c r="J34" s="23"/>
      <c r="K34" s="13"/>
    </row>
    <row r="35" spans="1:11" ht="15.75">
      <c r="A35" s="113">
        <v>10</v>
      </c>
      <c r="B35" s="60"/>
      <c r="C35" s="55" t="s">
        <v>93</v>
      </c>
      <c r="D35" s="109"/>
      <c r="E35" s="62" t="s">
        <v>13</v>
      </c>
      <c r="F35" s="147">
        <v>55000</v>
      </c>
      <c r="G35" s="64" t="s">
        <v>76</v>
      </c>
      <c r="H35" s="148">
        <f aca="true" t="shared" si="2" ref="H35:H44">F35</f>
        <v>55000</v>
      </c>
      <c r="I35" s="141"/>
      <c r="J35" s="140"/>
      <c r="K35" s="13"/>
    </row>
    <row r="36" spans="1:11" ht="15.75">
      <c r="A36" s="113">
        <v>11</v>
      </c>
      <c r="B36" s="60"/>
      <c r="C36" s="55" t="s">
        <v>94</v>
      </c>
      <c r="D36" s="109"/>
      <c r="E36" s="62" t="s">
        <v>13</v>
      </c>
      <c r="F36" s="147">
        <v>65000</v>
      </c>
      <c r="G36" s="64" t="s">
        <v>76</v>
      </c>
      <c r="H36" s="148">
        <f t="shared" si="2"/>
        <v>65000</v>
      </c>
      <c r="I36" s="141"/>
      <c r="J36" s="140"/>
      <c r="K36" s="13"/>
    </row>
    <row r="37" spans="1:11" ht="15.75">
      <c r="A37" s="113">
        <v>12</v>
      </c>
      <c r="B37" s="60"/>
      <c r="C37" s="55" t="s">
        <v>84</v>
      </c>
      <c r="D37" s="109"/>
      <c r="E37" s="62" t="s">
        <v>13</v>
      </c>
      <c r="F37" s="147">
        <v>79500</v>
      </c>
      <c r="G37" s="64" t="s">
        <v>76</v>
      </c>
      <c r="H37" s="148">
        <f t="shared" si="2"/>
        <v>79500</v>
      </c>
      <c r="I37" s="141"/>
      <c r="J37" s="23"/>
      <c r="K37" s="13"/>
    </row>
    <row r="38" spans="1:11" ht="15.75">
      <c r="A38" s="113">
        <v>13</v>
      </c>
      <c r="B38" s="60"/>
      <c r="C38" s="55" t="s">
        <v>74</v>
      </c>
      <c r="D38" s="109"/>
      <c r="E38" s="62" t="s">
        <v>13</v>
      </c>
      <c r="F38" s="147">
        <v>70750</v>
      </c>
      <c r="G38" s="64" t="s">
        <v>76</v>
      </c>
      <c r="H38" s="148">
        <f t="shared" si="2"/>
        <v>70750</v>
      </c>
      <c r="I38" s="141"/>
      <c r="J38" s="23"/>
      <c r="K38" s="13"/>
    </row>
    <row r="39" spans="1:11" ht="15.75">
      <c r="A39" s="113">
        <v>14</v>
      </c>
      <c r="B39" s="60"/>
      <c r="C39" s="55" t="s">
        <v>92</v>
      </c>
      <c r="D39" s="109"/>
      <c r="E39" s="62" t="s">
        <v>13</v>
      </c>
      <c r="F39" s="147">
        <v>65000</v>
      </c>
      <c r="G39" s="64" t="s">
        <v>76</v>
      </c>
      <c r="H39" s="148">
        <f t="shared" si="2"/>
        <v>65000</v>
      </c>
      <c r="I39" s="141"/>
      <c r="J39" s="23"/>
      <c r="K39" s="13"/>
    </row>
    <row r="40" spans="1:11" ht="15.75">
      <c r="A40" s="113">
        <v>15</v>
      </c>
      <c r="B40" s="60"/>
      <c r="C40" s="55" t="s">
        <v>124</v>
      </c>
      <c r="D40" s="109"/>
      <c r="E40" s="62" t="s">
        <v>13</v>
      </c>
      <c r="F40" s="147">
        <v>85000</v>
      </c>
      <c r="G40" s="64" t="s">
        <v>76</v>
      </c>
      <c r="H40" s="148">
        <f>F40</f>
        <v>85000</v>
      </c>
      <c r="I40" s="141"/>
      <c r="J40" s="23"/>
      <c r="K40" s="13"/>
    </row>
    <row r="41" spans="1:11" ht="15.75">
      <c r="A41" s="113">
        <v>16</v>
      </c>
      <c r="B41" s="60"/>
      <c r="C41" s="55" t="s">
        <v>125</v>
      </c>
      <c r="D41" s="109"/>
      <c r="E41" s="62" t="s">
        <v>13</v>
      </c>
      <c r="F41" s="147">
        <v>65000</v>
      </c>
      <c r="G41" s="64" t="s">
        <v>76</v>
      </c>
      <c r="H41" s="148">
        <f>F41</f>
        <v>65000</v>
      </c>
      <c r="I41" s="141"/>
      <c r="J41" s="23"/>
      <c r="K41" s="13"/>
    </row>
    <row r="42" spans="1:11" ht="15.75">
      <c r="A42" s="113">
        <v>17</v>
      </c>
      <c r="B42" s="60"/>
      <c r="C42" s="55" t="s">
        <v>27</v>
      </c>
      <c r="D42" s="109"/>
      <c r="E42" s="62" t="s">
        <v>15</v>
      </c>
      <c r="F42" s="147">
        <v>6500</v>
      </c>
      <c r="G42" s="64" t="s">
        <v>76</v>
      </c>
      <c r="H42" s="148">
        <f t="shared" si="2"/>
        <v>6500</v>
      </c>
      <c r="I42" s="141"/>
      <c r="J42" s="23"/>
      <c r="K42" s="13"/>
    </row>
    <row r="43" spans="1:11" ht="15.75">
      <c r="A43" s="113">
        <v>18</v>
      </c>
      <c r="B43" s="60"/>
      <c r="C43" s="55" t="s">
        <v>28</v>
      </c>
      <c r="D43" s="109"/>
      <c r="E43" s="62" t="s">
        <v>15</v>
      </c>
      <c r="F43" s="147">
        <v>5000</v>
      </c>
      <c r="G43" s="64" t="s">
        <v>76</v>
      </c>
      <c r="H43" s="148">
        <f t="shared" si="2"/>
        <v>5000</v>
      </c>
      <c r="I43" s="141"/>
      <c r="J43" s="23"/>
      <c r="K43" s="13"/>
    </row>
    <row r="44" spans="1:11" ht="15.75">
      <c r="A44" s="113">
        <v>19</v>
      </c>
      <c r="B44" s="60"/>
      <c r="C44" s="55" t="s">
        <v>114</v>
      </c>
      <c r="D44" s="109"/>
      <c r="E44" s="62" t="s">
        <v>23</v>
      </c>
      <c r="F44" s="147">
        <v>480000</v>
      </c>
      <c r="G44" s="64" t="s">
        <v>76</v>
      </c>
      <c r="H44" s="148">
        <f t="shared" si="2"/>
        <v>480000</v>
      </c>
      <c r="I44" s="141"/>
      <c r="J44" s="23"/>
      <c r="K44" s="13"/>
    </row>
    <row r="45" spans="1:11" ht="15.75">
      <c r="A45" s="113">
        <v>20</v>
      </c>
      <c r="B45" s="60"/>
      <c r="C45" s="55" t="s">
        <v>115</v>
      </c>
      <c r="D45" s="109"/>
      <c r="E45" s="62" t="s">
        <v>23</v>
      </c>
      <c r="F45" s="147">
        <v>188000</v>
      </c>
      <c r="G45" s="64" t="s">
        <v>76</v>
      </c>
      <c r="H45" s="148">
        <f aca="true" t="shared" si="3" ref="H45:H51">F45</f>
        <v>188000</v>
      </c>
      <c r="I45" s="141"/>
      <c r="J45" s="23"/>
      <c r="K45" s="13"/>
    </row>
    <row r="46" spans="1:11" ht="15.75">
      <c r="A46" s="113">
        <v>21</v>
      </c>
      <c r="B46" s="60"/>
      <c r="C46" s="55" t="s">
        <v>116</v>
      </c>
      <c r="D46" s="109"/>
      <c r="E46" s="62" t="s">
        <v>23</v>
      </c>
      <c r="F46" s="147">
        <v>340000</v>
      </c>
      <c r="G46" s="64" t="s">
        <v>76</v>
      </c>
      <c r="H46" s="148">
        <f t="shared" si="3"/>
        <v>340000</v>
      </c>
      <c r="I46" s="141"/>
      <c r="J46" s="23"/>
      <c r="K46" s="13"/>
    </row>
    <row r="47" spans="1:11" ht="15.75">
      <c r="A47" s="113">
        <v>22</v>
      </c>
      <c r="B47" s="60"/>
      <c r="C47" s="55" t="s">
        <v>117</v>
      </c>
      <c r="D47" s="109"/>
      <c r="E47" s="62" t="s">
        <v>23</v>
      </c>
      <c r="F47" s="147">
        <v>130000</v>
      </c>
      <c r="G47" s="64" t="s">
        <v>76</v>
      </c>
      <c r="H47" s="148">
        <f t="shared" si="3"/>
        <v>130000</v>
      </c>
      <c r="I47" s="141"/>
      <c r="J47" s="23"/>
      <c r="K47" s="13"/>
    </row>
    <row r="48" spans="1:11" ht="15.75">
      <c r="A48" s="113">
        <v>23</v>
      </c>
      <c r="B48" s="60"/>
      <c r="C48" s="55" t="s">
        <v>118</v>
      </c>
      <c r="D48" s="109"/>
      <c r="E48" s="62" t="s">
        <v>23</v>
      </c>
      <c r="F48" s="147">
        <v>88000</v>
      </c>
      <c r="G48" s="64" t="s">
        <v>76</v>
      </c>
      <c r="H48" s="148">
        <f t="shared" si="3"/>
        <v>88000</v>
      </c>
      <c r="I48" s="141"/>
      <c r="J48" s="23"/>
      <c r="K48" s="13"/>
    </row>
    <row r="49" spans="1:11" ht="15.75">
      <c r="A49" s="113">
        <v>24</v>
      </c>
      <c r="B49" s="60"/>
      <c r="C49" s="55" t="s">
        <v>119</v>
      </c>
      <c r="D49" s="109"/>
      <c r="E49" s="62" t="s">
        <v>23</v>
      </c>
      <c r="F49" s="147">
        <v>64000</v>
      </c>
      <c r="G49" s="64" t="s">
        <v>76</v>
      </c>
      <c r="H49" s="148">
        <f t="shared" si="3"/>
        <v>64000</v>
      </c>
      <c r="I49" s="141"/>
      <c r="J49" s="23"/>
      <c r="K49" s="13"/>
    </row>
    <row r="50" spans="1:11" ht="15.75">
      <c r="A50" s="113">
        <v>25</v>
      </c>
      <c r="B50" s="60"/>
      <c r="C50" s="55" t="s">
        <v>126</v>
      </c>
      <c r="D50" s="109"/>
      <c r="E50" s="62" t="s">
        <v>11</v>
      </c>
      <c r="F50" s="147">
        <v>7200</v>
      </c>
      <c r="G50" s="64" t="s">
        <v>76</v>
      </c>
      <c r="H50" s="148">
        <f t="shared" si="3"/>
        <v>7200</v>
      </c>
      <c r="I50" s="141"/>
      <c r="J50" s="23"/>
      <c r="K50" s="13"/>
    </row>
    <row r="51" spans="1:11" ht="15.75">
      <c r="A51" s="113">
        <v>26</v>
      </c>
      <c r="B51" s="60"/>
      <c r="C51" s="55" t="s">
        <v>64</v>
      </c>
      <c r="D51" s="109"/>
      <c r="E51" s="62" t="s">
        <v>11</v>
      </c>
      <c r="F51" s="147">
        <v>3500</v>
      </c>
      <c r="G51" s="64" t="s">
        <v>76</v>
      </c>
      <c r="H51" s="148">
        <f t="shared" si="3"/>
        <v>3500</v>
      </c>
      <c r="I51" s="141"/>
      <c r="J51" s="23"/>
      <c r="K51" s="13"/>
    </row>
    <row r="52" spans="1:11" ht="15.75">
      <c r="A52" s="113">
        <v>27</v>
      </c>
      <c r="B52" s="60"/>
      <c r="C52" s="55" t="s">
        <v>62</v>
      </c>
      <c r="D52" s="109"/>
      <c r="E52" s="62" t="s">
        <v>11</v>
      </c>
      <c r="F52" s="147">
        <v>45000</v>
      </c>
      <c r="G52" s="64" t="s">
        <v>76</v>
      </c>
      <c r="H52" s="148">
        <f t="shared" si="1"/>
        <v>45000</v>
      </c>
      <c r="I52" s="141"/>
      <c r="J52" s="23"/>
      <c r="K52" s="13"/>
    </row>
    <row r="53" spans="1:11" ht="15.75">
      <c r="A53" s="113">
        <v>28</v>
      </c>
      <c r="B53" s="60"/>
      <c r="C53" s="55" t="s">
        <v>47</v>
      </c>
      <c r="D53" s="109"/>
      <c r="E53" s="62" t="s">
        <v>11</v>
      </c>
      <c r="F53" s="147">
        <v>30000</v>
      </c>
      <c r="G53" s="64" t="s">
        <v>76</v>
      </c>
      <c r="H53" s="148">
        <f t="shared" si="1"/>
        <v>30000</v>
      </c>
      <c r="I53" s="141"/>
      <c r="J53" s="23"/>
      <c r="K53" s="13"/>
    </row>
    <row r="54" spans="1:11" ht="15.75">
      <c r="A54" s="113">
        <v>29</v>
      </c>
      <c r="B54" s="60"/>
      <c r="C54" s="55" t="s">
        <v>89</v>
      </c>
      <c r="D54" s="109"/>
      <c r="E54" s="62" t="s">
        <v>11</v>
      </c>
      <c r="F54" s="147">
        <v>23000</v>
      </c>
      <c r="G54" s="64" t="s">
        <v>76</v>
      </c>
      <c r="H54" s="148">
        <f t="shared" si="1"/>
        <v>23000</v>
      </c>
      <c r="I54" s="141"/>
      <c r="J54" s="23"/>
      <c r="K54" s="13"/>
    </row>
    <row r="55" spans="1:11" ht="15.75">
      <c r="A55" s="113">
        <v>30</v>
      </c>
      <c r="B55" s="60"/>
      <c r="C55" s="55" t="s">
        <v>65</v>
      </c>
      <c r="D55" s="109"/>
      <c r="E55" s="62" t="s">
        <v>75</v>
      </c>
      <c r="F55" s="147">
        <v>15000</v>
      </c>
      <c r="G55" s="64" t="s">
        <v>76</v>
      </c>
      <c r="H55" s="148">
        <f t="shared" si="1"/>
        <v>15000</v>
      </c>
      <c r="I55" s="141"/>
      <c r="J55" s="23"/>
      <c r="K55" s="13"/>
    </row>
    <row r="56" spans="1:11" ht="15.75">
      <c r="A56" s="113">
        <v>31</v>
      </c>
      <c r="B56" s="60"/>
      <c r="C56" s="55" t="s">
        <v>66</v>
      </c>
      <c r="D56" s="109"/>
      <c r="E56" s="62" t="s">
        <v>75</v>
      </c>
      <c r="F56" s="147">
        <v>12000</v>
      </c>
      <c r="G56" s="64" t="s">
        <v>76</v>
      </c>
      <c r="H56" s="148">
        <f t="shared" si="1"/>
        <v>12000</v>
      </c>
      <c r="I56" s="141"/>
      <c r="J56" s="23"/>
      <c r="K56" s="13"/>
    </row>
    <row r="57" spans="1:11" ht="15.75">
      <c r="A57" s="113">
        <v>32</v>
      </c>
      <c r="B57" s="60"/>
      <c r="C57" s="55" t="s">
        <v>67</v>
      </c>
      <c r="D57" s="109"/>
      <c r="E57" s="62" t="s">
        <v>75</v>
      </c>
      <c r="F57" s="147">
        <v>30000</v>
      </c>
      <c r="G57" s="64" t="s">
        <v>76</v>
      </c>
      <c r="H57" s="148">
        <f t="shared" si="1"/>
        <v>30000</v>
      </c>
      <c r="I57" s="141"/>
      <c r="J57" s="23"/>
      <c r="K57" s="13"/>
    </row>
    <row r="58" spans="1:11" ht="15.75">
      <c r="A58" s="113">
        <v>33</v>
      </c>
      <c r="B58" s="60"/>
      <c r="C58" s="55" t="s">
        <v>9</v>
      </c>
      <c r="D58" s="109"/>
      <c r="E58" s="62" t="s">
        <v>15</v>
      </c>
      <c r="F58" s="147">
        <v>7500</v>
      </c>
      <c r="G58" s="64" t="s">
        <v>76</v>
      </c>
      <c r="H58" s="148">
        <f t="shared" si="1"/>
        <v>7500</v>
      </c>
      <c r="I58" s="141"/>
      <c r="J58" s="23"/>
      <c r="K58" s="13"/>
    </row>
    <row r="59" spans="1:11" ht="15.75">
      <c r="A59" s="113">
        <v>34</v>
      </c>
      <c r="B59" s="60"/>
      <c r="C59" s="55" t="s">
        <v>68</v>
      </c>
      <c r="D59" s="109"/>
      <c r="E59" s="62" t="s">
        <v>15</v>
      </c>
      <c r="F59" s="147">
        <v>23000</v>
      </c>
      <c r="G59" s="64" t="s">
        <v>76</v>
      </c>
      <c r="H59" s="148">
        <f t="shared" si="1"/>
        <v>23000</v>
      </c>
      <c r="I59" s="141"/>
      <c r="J59" s="23"/>
      <c r="K59" s="13"/>
    </row>
    <row r="60" spans="1:11" ht="15.75">
      <c r="A60" s="113">
        <v>35</v>
      </c>
      <c r="B60" s="60"/>
      <c r="C60" s="55" t="s">
        <v>69</v>
      </c>
      <c r="D60" s="109"/>
      <c r="E60" s="62" t="s">
        <v>15</v>
      </c>
      <c r="F60" s="147">
        <v>5200</v>
      </c>
      <c r="G60" s="64" t="s">
        <v>76</v>
      </c>
      <c r="H60" s="148">
        <f t="shared" si="1"/>
        <v>5200</v>
      </c>
      <c r="I60" s="141"/>
      <c r="J60" s="23"/>
      <c r="K60" s="13"/>
    </row>
    <row r="61" spans="1:11" ht="15.75">
      <c r="A61" s="113">
        <v>36</v>
      </c>
      <c r="B61" s="60"/>
      <c r="C61" s="55" t="s">
        <v>70</v>
      </c>
      <c r="D61" s="109"/>
      <c r="E61" s="62" t="s">
        <v>15</v>
      </c>
      <c r="F61" s="147">
        <v>4500</v>
      </c>
      <c r="G61" s="64" t="s">
        <v>76</v>
      </c>
      <c r="H61" s="148">
        <f t="shared" si="1"/>
        <v>4500</v>
      </c>
      <c r="I61" s="141"/>
      <c r="J61" s="140"/>
      <c r="K61" s="13"/>
    </row>
    <row r="62" spans="1:11" ht="15.75">
      <c r="A62" s="113">
        <v>37</v>
      </c>
      <c r="B62" s="60"/>
      <c r="C62" s="55" t="s">
        <v>71</v>
      </c>
      <c r="D62" s="109"/>
      <c r="E62" s="62" t="s">
        <v>15</v>
      </c>
      <c r="F62" s="147">
        <v>18000</v>
      </c>
      <c r="G62" s="64" t="s">
        <v>76</v>
      </c>
      <c r="H62" s="148">
        <f t="shared" si="1"/>
        <v>18000</v>
      </c>
      <c r="I62" s="141"/>
      <c r="J62" s="140"/>
      <c r="K62" s="13"/>
    </row>
    <row r="63" spans="1:11" ht="15.75">
      <c r="A63" s="113">
        <v>38</v>
      </c>
      <c r="B63" s="60"/>
      <c r="C63" s="55" t="s">
        <v>72</v>
      </c>
      <c r="D63" s="109"/>
      <c r="E63" s="62" t="s">
        <v>10</v>
      </c>
      <c r="F63" s="147">
        <v>2750</v>
      </c>
      <c r="G63" s="64" t="s">
        <v>76</v>
      </c>
      <c r="H63" s="148">
        <f t="shared" si="1"/>
        <v>2750</v>
      </c>
      <c r="I63" s="141"/>
      <c r="J63" s="140"/>
      <c r="K63" s="13"/>
    </row>
    <row r="64" spans="1:11" ht="15.75">
      <c r="A64" s="113">
        <v>39</v>
      </c>
      <c r="B64" s="60"/>
      <c r="C64" s="55" t="s">
        <v>91</v>
      </c>
      <c r="D64" s="109"/>
      <c r="E64" s="62" t="s">
        <v>15</v>
      </c>
      <c r="F64" s="147">
        <v>15000</v>
      </c>
      <c r="G64" s="64" t="s">
        <v>76</v>
      </c>
      <c r="H64" s="148">
        <f t="shared" si="1"/>
        <v>15000</v>
      </c>
      <c r="I64" s="141"/>
      <c r="J64" s="23"/>
      <c r="K64" s="13"/>
    </row>
    <row r="65" spans="1:11" ht="15.75">
      <c r="A65" s="113">
        <v>40</v>
      </c>
      <c r="B65" s="60"/>
      <c r="C65" s="55" t="s">
        <v>90</v>
      </c>
      <c r="D65" s="109"/>
      <c r="E65" s="62" t="s">
        <v>15</v>
      </c>
      <c r="F65" s="147">
        <v>6500</v>
      </c>
      <c r="G65" s="64" t="s">
        <v>76</v>
      </c>
      <c r="H65" s="148">
        <f>F65</f>
        <v>6500</v>
      </c>
      <c r="I65" s="141"/>
      <c r="J65" s="23"/>
      <c r="K65" s="13"/>
    </row>
    <row r="66" spans="1:11" ht="15.75">
      <c r="A66" s="113">
        <v>41</v>
      </c>
      <c r="B66" s="60"/>
      <c r="C66" s="55" t="s">
        <v>73</v>
      </c>
      <c r="D66" s="109"/>
      <c r="E66" s="62" t="s">
        <v>12</v>
      </c>
      <c r="F66" s="147">
        <v>32500</v>
      </c>
      <c r="G66" s="64" t="s">
        <v>76</v>
      </c>
      <c r="H66" s="148">
        <f>F66</f>
        <v>32500</v>
      </c>
      <c r="I66" s="141"/>
      <c r="J66" s="23"/>
      <c r="K66" s="13"/>
    </row>
    <row r="67" spans="1:11" ht="15.75">
      <c r="A67" s="113">
        <v>42</v>
      </c>
      <c r="B67" s="60"/>
      <c r="C67" s="55" t="s">
        <v>121</v>
      </c>
      <c r="D67" s="109"/>
      <c r="E67" s="62" t="s">
        <v>87</v>
      </c>
      <c r="F67" s="147">
        <v>4500</v>
      </c>
      <c r="G67" s="64"/>
      <c r="H67" s="148">
        <f>F67</f>
        <v>4500</v>
      </c>
      <c r="I67" s="141"/>
      <c r="J67" s="23"/>
      <c r="K67" s="13"/>
    </row>
    <row r="68" spans="1:11" ht="15.75">
      <c r="A68" s="113">
        <v>43</v>
      </c>
      <c r="B68" s="60"/>
      <c r="C68" s="55" t="s">
        <v>123</v>
      </c>
      <c r="D68" s="109"/>
      <c r="E68" s="62" t="s">
        <v>87</v>
      </c>
      <c r="F68" s="147">
        <v>4300</v>
      </c>
      <c r="G68" s="64"/>
      <c r="H68" s="148">
        <f>F68</f>
        <v>4300</v>
      </c>
      <c r="I68" s="141"/>
      <c r="J68" s="23"/>
      <c r="K68" s="13"/>
    </row>
    <row r="69" spans="1:11" ht="15.75">
      <c r="A69" s="113">
        <v>44</v>
      </c>
      <c r="B69" s="60"/>
      <c r="C69" s="55" t="s">
        <v>122</v>
      </c>
      <c r="D69" s="109"/>
      <c r="E69" s="62" t="s">
        <v>87</v>
      </c>
      <c r="F69" s="147">
        <v>12500</v>
      </c>
      <c r="G69" s="64"/>
      <c r="H69" s="148">
        <f>F69</f>
        <v>12500</v>
      </c>
      <c r="I69" s="141"/>
      <c r="J69" s="23"/>
      <c r="K69" s="13"/>
    </row>
    <row r="70" spans="1:11" ht="16.5" thickBot="1">
      <c r="A70" s="114"/>
      <c r="B70" s="115"/>
      <c r="C70" s="116"/>
      <c r="D70" s="128"/>
      <c r="E70" s="154"/>
      <c r="F70" s="154"/>
      <c r="G70" s="155"/>
      <c r="H70" s="156"/>
      <c r="I70" s="141"/>
      <c r="J70" s="23"/>
      <c r="K70" s="13"/>
    </row>
    <row r="71" spans="1:11" ht="16.5" thickBot="1">
      <c r="A71" s="125"/>
      <c r="B71" s="125"/>
      <c r="C71" s="125"/>
      <c r="D71" s="125"/>
      <c r="E71" s="125"/>
      <c r="F71" s="125"/>
      <c r="G71" s="125"/>
      <c r="H71" s="125"/>
      <c r="I71" s="141"/>
      <c r="J71" s="23"/>
      <c r="K71" s="13"/>
    </row>
    <row r="72" spans="1:11" ht="15.75">
      <c r="A72" s="411" t="s">
        <v>77</v>
      </c>
      <c r="B72" s="340" t="s">
        <v>0</v>
      </c>
      <c r="C72" s="393"/>
      <c r="D72" s="405"/>
      <c r="E72" s="417" t="s">
        <v>44</v>
      </c>
      <c r="F72" s="417" t="s">
        <v>187</v>
      </c>
      <c r="G72" s="405" t="s">
        <v>55</v>
      </c>
      <c r="H72" s="407" t="s">
        <v>56</v>
      </c>
      <c r="I72" s="141"/>
      <c r="J72" s="23"/>
      <c r="K72" s="141"/>
    </row>
    <row r="73" spans="1:8" ht="15.75">
      <c r="A73" s="412"/>
      <c r="B73" s="383"/>
      <c r="C73" s="384"/>
      <c r="D73" s="406"/>
      <c r="E73" s="418"/>
      <c r="F73" s="418"/>
      <c r="G73" s="406"/>
      <c r="H73" s="408"/>
    </row>
    <row r="74" spans="1:8" ht="15.75">
      <c r="A74" s="413"/>
      <c r="B74" s="414"/>
      <c r="C74" s="415"/>
      <c r="D74" s="416"/>
      <c r="E74" s="419"/>
      <c r="F74" s="419"/>
      <c r="G74" s="142" t="s">
        <v>39</v>
      </c>
      <c r="H74" s="153" t="s">
        <v>39</v>
      </c>
    </row>
    <row r="75" spans="1:8" ht="15.75">
      <c r="A75" s="143" t="s">
        <v>32</v>
      </c>
      <c r="B75" s="420" t="s">
        <v>33</v>
      </c>
      <c r="C75" s="421"/>
      <c r="D75" s="422"/>
      <c r="E75" s="75" t="s">
        <v>34</v>
      </c>
      <c r="F75" s="74" t="s">
        <v>35</v>
      </c>
      <c r="G75" s="74" t="s">
        <v>36</v>
      </c>
      <c r="H75" s="88" t="s">
        <v>37</v>
      </c>
    </row>
    <row r="76" spans="1:8" ht="15.75">
      <c r="A76" s="113"/>
      <c r="B76" s="60"/>
      <c r="C76" s="55"/>
      <c r="D76" s="109"/>
      <c r="E76" s="62"/>
      <c r="F76" s="62"/>
      <c r="G76" s="61" t="s">
        <v>16</v>
      </c>
      <c r="H76" s="148"/>
    </row>
    <row r="77" spans="1:8" ht="15.75">
      <c r="A77" s="111" t="s">
        <v>97</v>
      </c>
      <c r="B77" s="66"/>
      <c r="C77" s="112" t="s">
        <v>98</v>
      </c>
      <c r="D77" s="109"/>
      <c r="E77" s="144"/>
      <c r="F77" s="109"/>
      <c r="G77" s="109"/>
      <c r="H77" s="146"/>
    </row>
    <row r="78" spans="1:8" ht="15.75">
      <c r="A78" s="113">
        <v>1</v>
      </c>
      <c r="B78" s="60"/>
      <c r="C78" s="55" t="s">
        <v>99</v>
      </c>
      <c r="D78" s="109"/>
      <c r="E78" s="62" t="s">
        <v>48</v>
      </c>
      <c r="F78" s="147">
        <v>4510000</v>
      </c>
      <c r="G78" s="147">
        <v>25995.8</v>
      </c>
      <c r="H78" s="148"/>
    </row>
    <row r="79" spans="1:8" ht="16.5" customHeight="1">
      <c r="A79" s="113">
        <v>2</v>
      </c>
      <c r="B79" s="60"/>
      <c r="C79" s="55" t="s">
        <v>100</v>
      </c>
      <c r="D79" s="109"/>
      <c r="E79" s="62" t="s">
        <v>48</v>
      </c>
      <c r="F79" s="147">
        <v>9840000</v>
      </c>
      <c r="G79" s="147">
        <f>F79/420.08</f>
        <v>23424.109693391736</v>
      </c>
      <c r="H79" s="148"/>
    </row>
    <row r="80" spans="1:8" ht="15.75">
      <c r="A80" s="113">
        <v>3</v>
      </c>
      <c r="B80" s="60"/>
      <c r="C80" s="55" t="s">
        <v>101</v>
      </c>
      <c r="D80" s="109"/>
      <c r="E80" s="62" t="s">
        <v>48</v>
      </c>
      <c r="F80" s="147">
        <v>495000000</v>
      </c>
      <c r="G80" s="147">
        <v>247475.36</v>
      </c>
      <c r="H80" s="148"/>
    </row>
    <row r="81" spans="1:8" ht="15.75">
      <c r="A81" s="113">
        <v>4</v>
      </c>
      <c r="B81" s="60"/>
      <c r="C81" s="55" t="s">
        <v>102</v>
      </c>
      <c r="D81" s="109"/>
      <c r="E81" s="62" t="s">
        <v>48</v>
      </c>
      <c r="F81" s="147">
        <v>512500000</v>
      </c>
      <c r="G81" s="147">
        <v>354640.56</v>
      </c>
      <c r="H81" s="148"/>
    </row>
    <row r="82" spans="1:8" ht="15.75">
      <c r="A82" s="113">
        <v>5</v>
      </c>
      <c r="B82" s="60"/>
      <c r="C82" s="55" t="s">
        <v>103</v>
      </c>
      <c r="D82" s="109"/>
      <c r="E82" s="62" t="s">
        <v>48</v>
      </c>
      <c r="F82" s="147">
        <v>110700000</v>
      </c>
      <c r="G82" s="147">
        <f>F82/1006.56</f>
        <v>109978.5407725322</v>
      </c>
      <c r="H82" s="148"/>
    </row>
    <row r="83" spans="1:8" ht="15.75">
      <c r="A83" s="113">
        <v>6</v>
      </c>
      <c r="B83" s="60"/>
      <c r="C83" s="55" t="s">
        <v>104</v>
      </c>
      <c r="D83" s="109"/>
      <c r="E83" s="62" t="s">
        <v>48</v>
      </c>
      <c r="F83" s="147">
        <v>123000000</v>
      </c>
      <c r="G83" s="147">
        <f>F83/934.09</f>
        <v>131678.96027149417</v>
      </c>
      <c r="H83" s="148"/>
    </row>
    <row r="84" spans="1:8" ht="15.75">
      <c r="A84" s="113">
        <v>7</v>
      </c>
      <c r="B84" s="60"/>
      <c r="C84" s="55" t="s">
        <v>105</v>
      </c>
      <c r="D84" s="109"/>
      <c r="E84" s="62" t="s">
        <v>48</v>
      </c>
      <c r="F84" s="147">
        <v>6150000</v>
      </c>
      <c r="G84" s="147">
        <f>F84/558.67</f>
        <v>11008.287540050478</v>
      </c>
      <c r="H84" s="148"/>
    </row>
    <row r="85" spans="1:8" ht="15.75">
      <c r="A85" s="113">
        <v>8</v>
      </c>
      <c r="B85" s="60"/>
      <c r="C85" s="55" t="s">
        <v>106</v>
      </c>
      <c r="D85" s="109"/>
      <c r="E85" s="62" t="s">
        <v>48</v>
      </c>
      <c r="F85" s="147">
        <v>5330000</v>
      </c>
      <c r="G85" s="147">
        <f>F85/326.87</f>
        <v>16306.176767522256</v>
      </c>
      <c r="H85" s="148"/>
    </row>
    <row r="86" spans="1:8" ht="15.75">
      <c r="A86" s="113">
        <v>9</v>
      </c>
      <c r="B86" s="60"/>
      <c r="C86" s="55" t="s">
        <v>107</v>
      </c>
      <c r="D86" s="109"/>
      <c r="E86" s="62" t="s">
        <v>48</v>
      </c>
      <c r="F86" s="147">
        <v>41000000</v>
      </c>
      <c r="G86" s="147">
        <f>F86/271.22</f>
        <v>151168.79286188332</v>
      </c>
      <c r="H86" s="148">
        <f>G86/15</f>
        <v>10077.919524125555</v>
      </c>
    </row>
    <row r="87" spans="1:8" ht="15.75">
      <c r="A87" s="113">
        <v>10</v>
      </c>
      <c r="B87" s="60"/>
      <c r="C87" s="55" t="s">
        <v>110</v>
      </c>
      <c r="D87" s="109"/>
      <c r="E87" s="62" t="s">
        <v>48</v>
      </c>
      <c r="F87" s="147">
        <v>12000</v>
      </c>
      <c r="G87" s="147">
        <v>12000</v>
      </c>
      <c r="H87" s="148"/>
    </row>
    <row r="88" spans="1:8" ht="16.5" thickBot="1">
      <c r="A88" s="114"/>
      <c r="B88" s="115"/>
      <c r="C88" s="116"/>
      <c r="D88" s="128"/>
      <c r="E88" s="149"/>
      <c r="F88" s="150"/>
      <c r="G88" s="150"/>
      <c r="H88" s="151"/>
    </row>
    <row r="89" ht="13.5" customHeight="1"/>
    <row r="90" ht="12.75" customHeight="1"/>
    <row r="91" ht="13.5" customHeight="1"/>
  </sheetData>
  <mergeCells count="20">
    <mergeCell ref="B75:D75"/>
    <mergeCell ref="F20:F22"/>
    <mergeCell ref="F72:F74"/>
    <mergeCell ref="A72:A74"/>
    <mergeCell ref="B72:D74"/>
    <mergeCell ref="E72:E74"/>
    <mergeCell ref="B23:D23"/>
    <mergeCell ref="H3:H4"/>
    <mergeCell ref="A20:A22"/>
    <mergeCell ref="B20:D22"/>
    <mergeCell ref="E20:E22"/>
    <mergeCell ref="A3:A4"/>
    <mergeCell ref="E3:E4"/>
    <mergeCell ref="B3:D4"/>
    <mergeCell ref="B5:D5"/>
    <mergeCell ref="M5:N6"/>
    <mergeCell ref="G20:G21"/>
    <mergeCell ref="H20:H21"/>
    <mergeCell ref="G72:G73"/>
    <mergeCell ref="H72:H73"/>
  </mergeCells>
  <printOptions horizontalCentered="1"/>
  <pageMargins left="0.75" right="0.5" top="0.59" bottom="0.64" header="0.5" footer="0.5"/>
  <pageSetup horizontalDpi="300" verticalDpi="300" orientation="portrait" paperSize="5" scale="71" r:id="rId1"/>
  <rowBreaks count="1" manualBreakCount="1">
    <brk id="7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L771"/>
  <sheetViews>
    <sheetView tabSelected="1" zoomScale="75" zoomScaleNormal="75" workbookViewId="0" topLeftCell="A568">
      <selection activeCell="E574" sqref="E574"/>
    </sheetView>
  </sheetViews>
  <sheetFormatPr defaultColWidth="9.140625" defaultRowHeight="12.75"/>
  <cols>
    <col min="1" max="1" width="18.57421875" style="3" customWidth="1"/>
    <col min="2" max="2" width="4.28125" style="3" customWidth="1"/>
    <col min="3" max="3" width="15.421875" style="3" customWidth="1"/>
    <col min="4" max="4" width="15.7109375" style="3" customWidth="1"/>
    <col min="5" max="5" width="18.8515625" style="3" customWidth="1"/>
    <col min="6" max="6" width="6.28125" style="3" customWidth="1"/>
    <col min="7" max="7" width="13.7109375" style="3" customWidth="1"/>
    <col min="8" max="8" width="16.7109375" style="3" customWidth="1"/>
    <col min="9" max="9" width="18.7109375" style="3" customWidth="1"/>
    <col min="10" max="10" width="3.7109375" style="3" customWidth="1"/>
    <col min="11" max="11" width="12.7109375" style="3" customWidth="1"/>
    <col min="12" max="16384" width="9.140625" style="3" customWidth="1"/>
  </cols>
  <sheetData>
    <row r="1" ht="16.5" thickBot="1">
      <c r="I1" s="23" t="s">
        <v>627</v>
      </c>
    </row>
    <row r="2" spans="1:9" ht="15.75">
      <c r="A2" s="186"/>
      <c r="B2" s="187"/>
      <c r="C2" s="187"/>
      <c r="D2" s="191"/>
      <c r="E2" s="212"/>
      <c r="F2" s="187"/>
      <c r="G2" s="187"/>
      <c r="H2" s="191"/>
      <c r="I2" s="188"/>
    </row>
    <row r="3" spans="1:9" ht="15.75">
      <c r="A3" s="6"/>
      <c r="B3" s="5"/>
      <c r="C3" s="5"/>
      <c r="D3" s="192"/>
      <c r="E3" s="457" t="s">
        <v>295</v>
      </c>
      <c r="F3" s="471"/>
      <c r="G3" s="471"/>
      <c r="H3" s="458"/>
      <c r="I3" s="200" t="s">
        <v>294</v>
      </c>
    </row>
    <row r="4" spans="1:9" ht="15.75">
      <c r="A4" s="6"/>
      <c r="B4" s="5"/>
      <c r="C4" s="465"/>
      <c r="D4" s="466"/>
      <c r="E4" s="473" t="s">
        <v>296</v>
      </c>
      <c r="F4" s="474"/>
      <c r="G4" s="474"/>
      <c r="H4" s="475"/>
      <c r="I4" s="199" t="s">
        <v>158</v>
      </c>
    </row>
    <row r="5" spans="1:9" ht="15.75">
      <c r="A5" s="6"/>
      <c r="B5" s="5"/>
      <c r="C5" s="476"/>
      <c r="D5" s="454"/>
      <c r="E5" s="457" t="s">
        <v>582</v>
      </c>
      <c r="F5" s="471"/>
      <c r="G5" s="471"/>
      <c r="H5" s="458"/>
      <c r="I5" s="10"/>
    </row>
    <row r="6" spans="1:9" ht="15.75">
      <c r="A6" s="6"/>
      <c r="B6" s="5"/>
      <c r="C6" s="5"/>
      <c r="D6" s="192"/>
      <c r="E6" s="453" t="s">
        <v>322</v>
      </c>
      <c r="F6" s="476"/>
      <c r="G6" s="476"/>
      <c r="H6" s="454"/>
      <c r="I6" s="198" t="s">
        <v>323</v>
      </c>
    </row>
    <row r="7" spans="1:9" ht="15.75">
      <c r="A7" s="193"/>
      <c r="B7" s="194"/>
      <c r="C7" s="194"/>
      <c r="D7" s="195"/>
      <c r="E7" s="467"/>
      <c r="F7" s="468"/>
      <c r="G7" s="468"/>
      <c r="H7" s="469"/>
      <c r="I7" s="196"/>
    </row>
    <row r="8" spans="1:9" ht="15.75">
      <c r="A8" s="6"/>
      <c r="B8" s="5"/>
      <c r="C8" s="5"/>
      <c r="D8" s="5"/>
      <c r="E8" s="197"/>
      <c r="F8" s="5"/>
      <c r="G8" s="5"/>
      <c r="H8" s="5"/>
      <c r="I8" s="10"/>
    </row>
    <row r="9" spans="1:9" ht="15.75">
      <c r="A9" s="470" t="s">
        <v>575</v>
      </c>
      <c r="B9" s="471"/>
      <c r="C9" s="471"/>
      <c r="D9" s="471"/>
      <c r="E9" s="471"/>
      <c r="F9" s="471"/>
      <c r="G9" s="471"/>
      <c r="H9" s="471"/>
      <c r="I9" s="472"/>
    </row>
    <row r="10" spans="1:9" ht="15.75">
      <c r="A10" s="470" t="s">
        <v>297</v>
      </c>
      <c r="B10" s="471"/>
      <c r="C10" s="471"/>
      <c r="D10" s="471"/>
      <c r="E10" s="471"/>
      <c r="F10" s="471"/>
      <c r="G10" s="471"/>
      <c r="H10" s="471"/>
      <c r="I10" s="472"/>
    </row>
    <row r="11" spans="1:9" ht="15.75">
      <c r="A11" s="477" t="s">
        <v>577</v>
      </c>
      <c r="B11" s="476"/>
      <c r="C11" s="476"/>
      <c r="D11" s="476"/>
      <c r="E11" s="476"/>
      <c r="F11" s="476"/>
      <c r="G11" s="476"/>
      <c r="H11" s="476"/>
      <c r="I11" s="478"/>
    </row>
    <row r="12" spans="1:9" ht="15.75">
      <c r="A12" s="477" t="s">
        <v>576</v>
      </c>
      <c r="B12" s="476"/>
      <c r="C12" s="476"/>
      <c r="D12" s="476"/>
      <c r="E12" s="476"/>
      <c r="F12" s="476"/>
      <c r="G12" s="476"/>
      <c r="H12" s="476"/>
      <c r="I12" s="478"/>
    </row>
    <row r="13" spans="1:9" ht="16.5" thickBot="1">
      <c r="A13" s="189"/>
      <c r="B13" s="31"/>
      <c r="C13" s="31"/>
      <c r="D13" s="31"/>
      <c r="E13" s="31"/>
      <c r="F13" s="31"/>
      <c r="G13" s="31"/>
      <c r="H13" s="31"/>
      <c r="I13" s="190"/>
    </row>
    <row r="14" spans="1:9" ht="15.75" customHeight="1">
      <c r="A14" s="242" t="s">
        <v>298</v>
      </c>
      <c r="B14" s="243"/>
      <c r="C14" s="243"/>
      <c r="D14" s="244"/>
      <c r="E14" s="249" t="s">
        <v>300</v>
      </c>
      <c r="F14" s="210"/>
      <c r="G14" s="208"/>
      <c r="H14" s="208"/>
      <c r="I14" s="43"/>
    </row>
    <row r="15" spans="1:11" ht="15.75" customHeight="1">
      <c r="A15" s="245"/>
      <c r="B15" s="246">
        <v>1</v>
      </c>
      <c r="C15" s="425" t="s">
        <v>636</v>
      </c>
      <c r="D15" s="426"/>
      <c r="E15" s="247"/>
      <c r="F15" s="249">
        <v>1</v>
      </c>
      <c r="G15" s="425" t="s">
        <v>642</v>
      </c>
      <c r="H15" s="425"/>
      <c r="I15" s="463"/>
      <c r="J15" s="2"/>
      <c r="K15" s="2"/>
    </row>
    <row r="16" spans="1:11" ht="15.75">
      <c r="A16" s="242"/>
      <c r="B16" s="246"/>
      <c r="C16" s="253" t="s">
        <v>637</v>
      </c>
      <c r="D16" s="254"/>
      <c r="E16" s="248"/>
      <c r="F16" s="249">
        <v>2</v>
      </c>
      <c r="G16" s="425" t="s">
        <v>643</v>
      </c>
      <c r="H16" s="425"/>
      <c r="I16" s="463"/>
      <c r="J16" s="2"/>
      <c r="K16" s="2"/>
    </row>
    <row r="17" spans="1:11" ht="15.75" customHeight="1">
      <c r="A17" s="242"/>
      <c r="B17" s="246">
        <v>2</v>
      </c>
      <c r="C17" s="425" t="s">
        <v>638</v>
      </c>
      <c r="D17" s="426"/>
      <c r="E17" s="248"/>
      <c r="F17" s="249">
        <v>3</v>
      </c>
      <c r="G17" s="425" t="s">
        <v>644</v>
      </c>
      <c r="H17" s="425"/>
      <c r="I17" s="463"/>
      <c r="J17" s="2"/>
      <c r="K17" s="2"/>
    </row>
    <row r="18" spans="1:11" ht="15.75">
      <c r="A18" s="242"/>
      <c r="B18" s="246"/>
      <c r="C18" s="425" t="s">
        <v>639</v>
      </c>
      <c r="D18" s="426"/>
      <c r="E18" s="248"/>
      <c r="F18" s="249">
        <v>4</v>
      </c>
      <c r="G18" s="425" t="s">
        <v>645</v>
      </c>
      <c r="H18" s="425"/>
      <c r="I18" s="463"/>
      <c r="J18" s="2"/>
      <c r="K18" s="2"/>
    </row>
    <row r="19" spans="1:11" ht="15.75" customHeight="1">
      <c r="A19" s="242"/>
      <c r="B19" s="246">
        <v>3</v>
      </c>
      <c r="C19" s="425" t="s">
        <v>640</v>
      </c>
      <c r="D19" s="426"/>
      <c r="E19" s="248"/>
      <c r="F19" s="249"/>
      <c r="G19" s="425" t="s">
        <v>646</v>
      </c>
      <c r="H19" s="425"/>
      <c r="I19" s="463"/>
      <c r="J19" s="2"/>
      <c r="K19" s="2"/>
    </row>
    <row r="20" spans="1:11" ht="15.75" customHeight="1">
      <c r="A20" s="242"/>
      <c r="B20" s="246"/>
      <c r="C20" s="425" t="s">
        <v>641</v>
      </c>
      <c r="D20" s="426"/>
      <c r="E20" s="248"/>
      <c r="F20" s="249">
        <v>5</v>
      </c>
      <c r="G20" s="425" t="s">
        <v>647</v>
      </c>
      <c r="H20" s="425"/>
      <c r="I20" s="463"/>
      <c r="J20" s="2"/>
      <c r="K20" s="2"/>
    </row>
    <row r="21" spans="1:11" ht="15.75" customHeight="1">
      <c r="A21" s="242"/>
      <c r="B21" s="246"/>
      <c r="C21" s="253"/>
      <c r="D21" s="254"/>
      <c r="E21" s="248"/>
      <c r="F21" s="249"/>
      <c r="G21" s="253"/>
      <c r="H21" s="253"/>
      <c r="I21" s="325"/>
      <c r="J21" s="2"/>
      <c r="K21" s="2"/>
    </row>
    <row r="22" spans="1:11" ht="31.5" customHeight="1">
      <c r="A22" s="242"/>
      <c r="B22" s="246"/>
      <c r="C22" s="253"/>
      <c r="D22" s="254"/>
      <c r="E22" s="248"/>
      <c r="F22" s="249"/>
      <c r="G22" s="253"/>
      <c r="H22" s="253"/>
      <c r="I22" s="325"/>
      <c r="J22" s="2"/>
      <c r="K22" s="2"/>
    </row>
    <row r="23" spans="1:11" ht="15.75">
      <c r="A23" s="245" t="s">
        <v>299</v>
      </c>
      <c r="B23" s="338">
        <v>1</v>
      </c>
      <c r="C23" s="459" t="s">
        <v>324</v>
      </c>
      <c r="D23" s="479"/>
      <c r="E23" s="247" t="s">
        <v>321</v>
      </c>
      <c r="F23" s="247">
        <v>1</v>
      </c>
      <c r="G23" s="459" t="s">
        <v>330</v>
      </c>
      <c r="H23" s="459"/>
      <c r="I23" s="460"/>
      <c r="J23" s="2"/>
      <c r="K23" s="2"/>
    </row>
    <row r="24" spans="1:11" ht="15.75">
      <c r="A24" s="242"/>
      <c r="B24" s="338"/>
      <c r="C24" s="330" t="s">
        <v>325</v>
      </c>
      <c r="D24" s="331"/>
      <c r="E24" s="248"/>
      <c r="F24" s="247">
        <v>2</v>
      </c>
      <c r="G24" s="459" t="s">
        <v>331</v>
      </c>
      <c r="H24" s="459"/>
      <c r="I24" s="460"/>
      <c r="J24" s="2"/>
      <c r="K24" s="2"/>
    </row>
    <row r="25" spans="1:11" ht="15.75">
      <c r="A25" s="242"/>
      <c r="B25" s="338">
        <v>2</v>
      </c>
      <c r="C25" s="459" t="s">
        <v>326</v>
      </c>
      <c r="D25" s="479"/>
      <c r="E25" s="248"/>
      <c r="F25" s="247">
        <v>3</v>
      </c>
      <c r="G25" s="459" t="s">
        <v>332</v>
      </c>
      <c r="H25" s="459"/>
      <c r="I25" s="460"/>
      <c r="J25" s="2"/>
      <c r="K25" s="2"/>
    </row>
    <row r="26" spans="1:11" ht="15.75">
      <c r="A26" s="242"/>
      <c r="B26" s="338"/>
      <c r="C26" s="330" t="s">
        <v>327</v>
      </c>
      <c r="D26" s="331"/>
      <c r="E26" s="248"/>
      <c r="F26" s="247">
        <v>4</v>
      </c>
      <c r="G26" s="459" t="s">
        <v>333</v>
      </c>
      <c r="H26" s="459"/>
      <c r="I26" s="460"/>
      <c r="J26" s="2"/>
      <c r="K26" s="2"/>
    </row>
    <row r="27" spans="1:11" ht="15.75">
      <c r="A27" s="242"/>
      <c r="B27" s="338">
        <v>3</v>
      </c>
      <c r="C27" s="459" t="s">
        <v>328</v>
      </c>
      <c r="D27" s="479"/>
      <c r="E27" s="248"/>
      <c r="F27" s="247"/>
      <c r="G27" s="459" t="s">
        <v>334</v>
      </c>
      <c r="H27" s="459"/>
      <c r="I27" s="460"/>
      <c r="J27" s="2"/>
      <c r="K27" s="2"/>
    </row>
    <row r="28" spans="1:11" ht="15.75">
      <c r="A28" s="242"/>
      <c r="B28" s="338"/>
      <c r="C28" s="459" t="s">
        <v>329</v>
      </c>
      <c r="D28" s="479"/>
      <c r="E28" s="248"/>
      <c r="F28" s="247">
        <v>5</v>
      </c>
      <c r="G28" s="459" t="s">
        <v>335</v>
      </c>
      <c r="H28" s="459"/>
      <c r="I28" s="460"/>
      <c r="J28" s="2"/>
      <c r="K28" s="2"/>
    </row>
    <row r="29" spans="1:11" ht="15.75">
      <c r="A29" s="242"/>
      <c r="B29" s="246"/>
      <c r="C29" s="253"/>
      <c r="D29" s="254"/>
      <c r="E29" s="248"/>
      <c r="F29" s="249"/>
      <c r="G29" s="253"/>
      <c r="H29" s="253"/>
      <c r="I29" s="325"/>
      <c r="J29" s="2"/>
      <c r="K29" s="2"/>
    </row>
    <row r="30" spans="1:11" ht="15.75">
      <c r="A30" s="242"/>
      <c r="B30" s="246"/>
      <c r="C30" s="253"/>
      <c r="D30" s="254"/>
      <c r="E30" s="248"/>
      <c r="F30" s="249"/>
      <c r="G30" s="253"/>
      <c r="H30" s="253"/>
      <c r="I30" s="325"/>
      <c r="J30" s="2"/>
      <c r="K30" s="2"/>
    </row>
    <row r="31" spans="1:11" ht="15.75">
      <c r="A31" s="242"/>
      <c r="B31" s="246"/>
      <c r="C31" s="253"/>
      <c r="D31" s="254"/>
      <c r="E31" s="248"/>
      <c r="F31" s="249"/>
      <c r="G31" s="253"/>
      <c r="H31" s="253"/>
      <c r="I31" s="325"/>
      <c r="J31" s="2"/>
      <c r="K31" s="2"/>
    </row>
    <row r="32" spans="1:11" ht="15.75">
      <c r="A32" s="242"/>
      <c r="B32" s="246"/>
      <c r="C32" s="253"/>
      <c r="D32" s="254"/>
      <c r="E32" s="248"/>
      <c r="F32" s="249"/>
      <c r="G32" s="253"/>
      <c r="H32" s="253"/>
      <c r="I32" s="325"/>
      <c r="J32" s="2"/>
      <c r="K32" s="2"/>
    </row>
    <row r="33" spans="1:11" ht="15.75">
      <c r="A33" s="242"/>
      <c r="B33" s="246"/>
      <c r="C33" s="253"/>
      <c r="D33" s="254"/>
      <c r="E33" s="248"/>
      <c r="F33" s="249"/>
      <c r="G33" s="253"/>
      <c r="H33" s="253"/>
      <c r="I33" s="325"/>
      <c r="J33" s="2"/>
      <c r="K33" s="2"/>
    </row>
    <row r="34" spans="1:11" ht="16.5" thickBot="1">
      <c r="A34" s="207"/>
      <c r="B34" s="209"/>
      <c r="C34" s="250"/>
      <c r="D34" s="251"/>
      <c r="E34" s="213"/>
      <c r="F34" s="211"/>
      <c r="G34" s="250"/>
      <c r="H34" s="250"/>
      <c r="I34" s="252"/>
      <c r="J34" s="2"/>
      <c r="K34" s="2"/>
    </row>
    <row r="35" spans="1:11" ht="15.75">
      <c r="A35" s="224"/>
      <c r="B35" s="461" t="s">
        <v>303</v>
      </c>
      <c r="C35" s="462"/>
      <c r="D35" s="230"/>
      <c r="E35" s="231" t="s">
        <v>303</v>
      </c>
      <c r="F35" s="461" t="s">
        <v>314</v>
      </c>
      <c r="G35" s="462"/>
      <c r="H35" s="231" t="s">
        <v>309</v>
      </c>
      <c r="I35" s="232" t="s">
        <v>311</v>
      </c>
      <c r="J35" s="2"/>
      <c r="K35" s="2"/>
    </row>
    <row r="36" spans="1:11" ht="15.75">
      <c r="A36" s="7" t="s">
        <v>301</v>
      </c>
      <c r="B36" s="457" t="s">
        <v>304</v>
      </c>
      <c r="C36" s="458"/>
      <c r="D36" s="204" t="s">
        <v>319</v>
      </c>
      <c r="E36" s="106" t="s">
        <v>307</v>
      </c>
      <c r="F36" s="457" t="s">
        <v>315</v>
      </c>
      <c r="G36" s="458"/>
      <c r="H36" s="233" t="s">
        <v>39</v>
      </c>
      <c r="I36" s="200" t="s">
        <v>312</v>
      </c>
      <c r="J36" s="1"/>
      <c r="K36" s="1"/>
    </row>
    <row r="37" spans="1:11" ht="15.75">
      <c r="A37" s="234" t="s">
        <v>302</v>
      </c>
      <c r="B37" s="453" t="s">
        <v>305</v>
      </c>
      <c r="C37" s="454"/>
      <c r="D37" s="235" t="s">
        <v>320</v>
      </c>
      <c r="E37" s="205" t="s">
        <v>38</v>
      </c>
      <c r="F37" s="453" t="s">
        <v>316</v>
      </c>
      <c r="G37" s="454"/>
      <c r="H37" s="236" t="s">
        <v>310</v>
      </c>
      <c r="I37" s="206" t="s">
        <v>313</v>
      </c>
      <c r="J37" s="1"/>
      <c r="K37" s="1"/>
    </row>
    <row r="38" spans="1:11" ht="15.75">
      <c r="A38" s="11"/>
      <c r="B38" s="453" t="s">
        <v>306</v>
      </c>
      <c r="C38" s="454"/>
      <c r="D38" s="225"/>
      <c r="E38" s="205" t="s">
        <v>308</v>
      </c>
      <c r="F38" s="453" t="s">
        <v>317</v>
      </c>
      <c r="G38" s="454"/>
      <c r="H38" s="237" t="s">
        <v>39</v>
      </c>
      <c r="I38" s="238" t="s">
        <v>312</v>
      </c>
      <c r="J38" s="1"/>
      <c r="K38" s="1"/>
    </row>
    <row r="39" spans="1:11" ht="15.75">
      <c r="A39" s="226"/>
      <c r="B39" s="455"/>
      <c r="C39" s="456"/>
      <c r="D39" s="228"/>
      <c r="E39" s="239"/>
      <c r="F39" s="435" t="s">
        <v>318</v>
      </c>
      <c r="G39" s="436"/>
      <c r="H39" s="240"/>
      <c r="I39" s="241"/>
      <c r="J39" s="1"/>
      <c r="K39" s="1"/>
    </row>
    <row r="40" spans="1:11" ht="15.75">
      <c r="A40" s="258" t="s">
        <v>336</v>
      </c>
      <c r="B40" s="449">
        <v>1</v>
      </c>
      <c r="C40" s="450"/>
      <c r="D40" s="260">
        <v>1</v>
      </c>
      <c r="E40" s="261">
        <v>1</v>
      </c>
      <c r="F40" s="451">
        <f>BHNMS!F10</f>
        <v>47500</v>
      </c>
      <c r="G40" s="452"/>
      <c r="H40" s="262">
        <f>E40*F40</f>
        <v>47500</v>
      </c>
      <c r="I40" s="16"/>
      <c r="J40" s="1"/>
      <c r="K40" s="1"/>
    </row>
    <row r="41" spans="1:11" ht="15.75">
      <c r="A41" s="258" t="s">
        <v>337</v>
      </c>
      <c r="B41" s="427">
        <v>8</v>
      </c>
      <c r="C41" s="428"/>
      <c r="D41" s="260">
        <v>1</v>
      </c>
      <c r="E41" s="261">
        <v>8</v>
      </c>
      <c r="F41" s="429">
        <f>BHNMS!F8</f>
        <v>35000</v>
      </c>
      <c r="G41" s="430"/>
      <c r="H41" s="262">
        <f>E41*F41</f>
        <v>280000</v>
      </c>
      <c r="I41" s="16"/>
      <c r="J41" s="1"/>
      <c r="K41" s="1"/>
    </row>
    <row r="42" spans="1:11" ht="15.75">
      <c r="A42" s="258"/>
      <c r="B42" s="427"/>
      <c r="C42" s="428"/>
      <c r="D42" s="260"/>
      <c r="E42" s="261"/>
      <c r="F42" s="480"/>
      <c r="G42" s="481"/>
      <c r="H42" s="262"/>
      <c r="I42" s="10"/>
      <c r="J42" s="1"/>
      <c r="K42" s="1"/>
    </row>
    <row r="43" spans="1:11" ht="15.75">
      <c r="A43" s="263"/>
      <c r="B43" s="264"/>
      <c r="C43" s="265"/>
      <c r="D43" s="266"/>
      <c r="E43" s="267"/>
      <c r="F43" s="268"/>
      <c r="G43" s="269"/>
      <c r="H43" s="270"/>
      <c r="I43" s="272">
        <f>SUM(H40:H42)</f>
        <v>327500</v>
      </c>
      <c r="J43" s="5"/>
      <c r="K43" s="5"/>
    </row>
    <row r="44" spans="1:11" ht="15" customHeight="1">
      <c r="A44" s="58"/>
      <c r="B44" s="59"/>
      <c r="C44" s="216"/>
      <c r="D44" s="117"/>
      <c r="E44" s="55"/>
      <c r="F44" s="445" t="s">
        <v>344</v>
      </c>
      <c r="G44" s="446"/>
      <c r="H44" s="160" t="s">
        <v>309</v>
      </c>
      <c r="I44" s="273" t="s">
        <v>311</v>
      </c>
      <c r="J44" s="5"/>
      <c r="K44" s="5"/>
    </row>
    <row r="45" spans="1:11" ht="15.75">
      <c r="A45" s="7" t="s">
        <v>339</v>
      </c>
      <c r="B45" s="447" t="s">
        <v>341</v>
      </c>
      <c r="C45" s="448"/>
      <c r="D45" s="275" t="s">
        <v>342</v>
      </c>
      <c r="E45" s="55"/>
      <c r="F45" s="441" t="s">
        <v>39</v>
      </c>
      <c r="G45" s="442"/>
      <c r="H45" s="160" t="s">
        <v>39</v>
      </c>
      <c r="I45" s="200" t="s">
        <v>346</v>
      </c>
      <c r="J45" s="5"/>
      <c r="K45" s="5"/>
    </row>
    <row r="46" spans="1:11" ht="15.75">
      <c r="A46" s="234" t="s">
        <v>340</v>
      </c>
      <c r="B46" s="431" t="s">
        <v>38</v>
      </c>
      <c r="C46" s="432"/>
      <c r="D46" s="276" t="s">
        <v>44</v>
      </c>
      <c r="E46" s="55"/>
      <c r="F46" s="443" t="s">
        <v>345</v>
      </c>
      <c r="G46" s="444"/>
      <c r="H46" s="277" t="s">
        <v>310</v>
      </c>
      <c r="I46" s="206" t="s">
        <v>313</v>
      </c>
      <c r="J46" s="5"/>
      <c r="K46" s="5"/>
    </row>
    <row r="47" spans="1:11" ht="15.75">
      <c r="A47" s="58"/>
      <c r="B47" s="119"/>
      <c r="C47" s="215"/>
      <c r="D47" s="117"/>
      <c r="E47" s="55"/>
      <c r="F47" s="433" t="s">
        <v>44</v>
      </c>
      <c r="G47" s="434"/>
      <c r="H47" s="236" t="s">
        <v>39</v>
      </c>
      <c r="I47" s="238" t="s">
        <v>346</v>
      </c>
      <c r="J47" s="5"/>
      <c r="K47" s="5"/>
    </row>
    <row r="48" spans="1:11" ht="15.75">
      <c r="A48" s="217"/>
      <c r="B48" s="218"/>
      <c r="C48" s="219"/>
      <c r="D48" s="220"/>
      <c r="E48" s="221"/>
      <c r="F48" s="435" t="s">
        <v>39</v>
      </c>
      <c r="G48" s="436"/>
      <c r="H48" s="222"/>
      <c r="I48" s="223"/>
      <c r="J48" s="5"/>
      <c r="K48" s="5"/>
    </row>
    <row r="49" spans="1:11" ht="15.75">
      <c r="A49" s="58"/>
      <c r="B49" s="59"/>
      <c r="C49" s="216"/>
      <c r="D49" s="117"/>
      <c r="E49" s="55"/>
      <c r="F49" s="214"/>
      <c r="G49" s="147"/>
      <c r="H49" s="62"/>
      <c r="I49" s="63"/>
      <c r="J49" s="5"/>
      <c r="K49" s="5"/>
    </row>
    <row r="50" spans="1:9" ht="15.75">
      <c r="A50" s="11" t="s">
        <v>76</v>
      </c>
      <c r="B50" s="427" t="s">
        <v>76</v>
      </c>
      <c r="C50" s="428"/>
      <c r="D50" s="118" t="s">
        <v>76</v>
      </c>
      <c r="E50" s="118" t="s">
        <v>76</v>
      </c>
      <c r="F50" s="427" t="s">
        <v>76</v>
      </c>
      <c r="G50" s="428"/>
      <c r="H50" s="118" t="s">
        <v>76</v>
      </c>
      <c r="I50" s="300" t="s">
        <v>76</v>
      </c>
    </row>
    <row r="51" spans="1:11" ht="15.75">
      <c r="A51" s="58"/>
      <c r="B51" s="59"/>
      <c r="C51" s="216"/>
      <c r="D51" s="117"/>
      <c r="E51" s="55"/>
      <c r="F51" s="214"/>
      <c r="G51" s="147"/>
      <c r="H51" s="62"/>
      <c r="I51" s="63"/>
      <c r="J51" s="19"/>
      <c r="K51" s="19"/>
    </row>
    <row r="52" spans="1:11" ht="15.75">
      <c r="A52" s="263"/>
      <c r="B52" s="264"/>
      <c r="C52" s="265"/>
      <c r="D52" s="266"/>
      <c r="E52" s="267"/>
      <c r="F52" s="278"/>
      <c r="G52" s="279"/>
      <c r="H52" s="280"/>
      <c r="I52" s="271"/>
      <c r="J52" s="19"/>
      <c r="K52" s="19"/>
    </row>
    <row r="53" spans="1:11" ht="15.75">
      <c r="A53" s="58"/>
      <c r="B53" s="119"/>
      <c r="C53" s="215"/>
      <c r="D53" s="117"/>
      <c r="E53" s="55"/>
      <c r="F53" s="110"/>
      <c r="G53" s="109"/>
      <c r="H53" s="56"/>
      <c r="I53" s="57"/>
      <c r="J53" s="20"/>
      <c r="K53" s="20"/>
    </row>
    <row r="54" spans="1:11" ht="15.75">
      <c r="A54" s="7" t="s">
        <v>347</v>
      </c>
      <c r="B54" s="447" t="s">
        <v>303</v>
      </c>
      <c r="C54" s="448"/>
      <c r="D54" s="282" t="s">
        <v>348</v>
      </c>
      <c r="E54" s="233" t="s">
        <v>350</v>
      </c>
      <c r="F54" s="441" t="s">
        <v>343</v>
      </c>
      <c r="G54" s="442"/>
      <c r="H54" s="282" t="s">
        <v>309</v>
      </c>
      <c r="I54" s="283" t="s">
        <v>311</v>
      </c>
      <c r="J54" s="20"/>
      <c r="K54" s="20"/>
    </row>
    <row r="55" spans="1:11" ht="15.75">
      <c r="A55" s="234" t="s">
        <v>149</v>
      </c>
      <c r="B55" s="447" t="s">
        <v>347</v>
      </c>
      <c r="C55" s="448"/>
      <c r="D55" s="233" t="s">
        <v>319</v>
      </c>
      <c r="E55" s="233" t="s">
        <v>351</v>
      </c>
      <c r="F55" s="441" t="s">
        <v>39</v>
      </c>
      <c r="G55" s="442"/>
      <c r="H55" s="233" t="s">
        <v>39</v>
      </c>
      <c r="I55" s="200" t="s">
        <v>353</v>
      </c>
      <c r="J55" s="19"/>
      <c r="K55" s="19"/>
    </row>
    <row r="56" spans="1:9" ht="15.75">
      <c r="A56" s="11"/>
      <c r="B56" s="431" t="s">
        <v>38</v>
      </c>
      <c r="C56" s="432"/>
      <c r="D56" s="236" t="s">
        <v>320</v>
      </c>
      <c r="E56" s="236" t="s">
        <v>352</v>
      </c>
      <c r="F56" s="443" t="s">
        <v>345</v>
      </c>
      <c r="G56" s="444"/>
      <c r="H56" s="236" t="s">
        <v>310</v>
      </c>
      <c r="I56" s="206" t="s">
        <v>313</v>
      </c>
    </row>
    <row r="57" spans="1:11" ht="15.75">
      <c r="A57" s="11"/>
      <c r="B57" s="431" t="s">
        <v>168</v>
      </c>
      <c r="C57" s="432"/>
      <c r="D57" s="237" t="s">
        <v>349</v>
      </c>
      <c r="E57" s="237" t="s">
        <v>349</v>
      </c>
      <c r="F57" s="433" t="s">
        <v>44</v>
      </c>
      <c r="G57" s="434"/>
      <c r="H57" s="237" t="s">
        <v>39</v>
      </c>
      <c r="I57" s="238" t="s">
        <v>353</v>
      </c>
      <c r="J57" s="19"/>
      <c r="K57" s="19"/>
    </row>
    <row r="58" spans="1:11" ht="15.75">
      <c r="A58" s="226"/>
      <c r="B58" s="227"/>
      <c r="C58" s="195"/>
      <c r="D58" s="228"/>
      <c r="E58" s="194"/>
      <c r="F58" s="435" t="s">
        <v>39</v>
      </c>
      <c r="G58" s="436"/>
      <c r="H58" s="289"/>
      <c r="I58" s="229"/>
      <c r="J58" s="19"/>
      <c r="K58" s="19"/>
    </row>
    <row r="59" spans="1:11" ht="15.75">
      <c r="A59" s="11"/>
      <c r="B59" s="27"/>
      <c r="C59" s="192"/>
      <c r="D59" s="225"/>
      <c r="E59" s="5"/>
      <c r="F59" s="257"/>
      <c r="G59" s="180"/>
      <c r="H59" s="9"/>
      <c r="I59" s="10"/>
      <c r="J59" s="19"/>
      <c r="K59" s="19"/>
    </row>
    <row r="60" spans="1:11" ht="15.75">
      <c r="A60" s="258"/>
      <c r="B60" s="427"/>
      <c r="C60" s="428"/>
      <c r="D60" s="118"/>
      <c r="E60" s="261"/>
      <c r="F60" s="437"/>
      <c r="G60" s="438"/>
      <c r="H60" s="262"/>
      <c r="I60" s="16"/>
      <c r="J60" s="19"/>
      <c r="K60" s="19"/>
    </row>
    <row r="61" spans="1:11" ht="15.75">
      <c r="A61" s="11"/>
      <c r="B61" s="12"/>
      <c r="C61" s="201"/>
      <c r="D61" s="225"/>
      <c r="E61" s="5"/>
      <c r="F61" s="281"/>
      <c r="G61" s="256"/>
      <c r="H61" s="18"/>
      <c r="I61" s="16"/>
      <c r="J61" s="19"/>
      <c r="K61" s="19"/>
    </row>
    <row r="62" spans="1:11" ht="15.75">
      <c r="A62" s="284"/>
      <c r="B62" s="285"/>
      <c r="C62" s="290"/>
      <c r="D62" s="286"/>
      <c r="E62" s="287"/>
      <c r="F62" s="291"/>
      <c r="G62" s="292"/>
      <c r="H62" s="293"/>
      <c r="I62" s="301">
        <f>SUM(H59:H61)</f>
        <v>0</v>
      </c>
      <c r="J62" s="19"/>
      <c r="K62" s="19"/>
    </row>
    <row r="63" spans="1:11" ht="15.75">
      <c r="A63" s="11"/>
      <c r="B63" s="12"/>
      <c r="C63" s="201"/>
      <c r="D63" s="225"/>
      <c r="E63" s="5"/>
      <c r="F63" s="281"/>
      <c r="G63" s="259"/>
      <c r="H63" s="14"/>
      <c r="I63" s="16"/>
      <c r="J63" s="23"/>
      <c r="K63" s="23"/>
    </row>
    <row r="64" spans="1:11" ht="15.75">
      <c r="A64" s="226"/>
      <c r="B64" s="227"/>
      <c r="C64" s="203"/>
      <c r="D64" s="228"/>
      <c r="E64" s="194"/>
      <c r="F64" s="294"/>
      <c r="G64" s="295"/>
      <c r="H64" s="296" t="s">
        <v>354</v>
      </c>
      <c r="I64" s="229">
        <f>I43+I62</f>
        <v>327500</v>
      </c>
      <c r="J64" s="20"/>
      <c r="K64" s="20"/>
    </row>
    <row r="65" spans="1:11" ht="15.75">
      <c r="A65" s="303" t="s">
        <v>357</v>
      </c>
      <c r="B65" s="423">
        <v>2</v>
      </c>
      <c r="C65" s="424"/>
      <c r="D65" s="304" t="s">
        <v>44</v>
      </c>
      <c r="E65" s="306" t="s">
        <v>13</v>
      </c>
      <c r="F65" s="305"/>
      <c r="G65" s="306"/>
      <c r="H65" s="307"/>
      <c r="I65" s="288"/>
      <c r="J65" s="20"/>
      <c r="K65" s="20"/>
    </row>
    <row r="66" spans="1:11" ht="15.75">
      <c r="A66" s="7"/>
      <c r="B66" s="12"/>
      <c r="C66" s="201"/>
      <c r="D66" s="202"/>
      <c r="E66" s="282"/>
      <c r="F66" s="255"/>
      <c r="G66" s="259"/>
      <c r="H66" s="14"/>
      <c r="I66" s="16"/>
      <c r="J66" s="20"/>
      <c r="K66" s="20"/>
    </row>
    <row r="67" spans="1:11" ht="15.75">
      <c r="A67" s="11"/>
      <c r="B67" s="12"/>
      <c r="C67" s="201"/>
      <c r="D67" s="275" t="s">
        <v>359</v>
      </c>
      <c r="E67" s="177" t="s">
        <v>358</v>
      </c>
      <c r="F67" s="255"/>
      <c r="G67" s="233" t="s">
        <v>39</v>
      </c>
      <c r="H67" s="14">
        <f>I64/8</f>
        <v>40937.5</v>
      </c>
      <c r="I67" s="310" t="s">
        <v>360</v>
      </c>
      <c r="J67" s="23"/>
      <c r="K67" s="23"/>
    </row>
    <row r="68" spans="1:11" ht="16.5" thickBot="1">
      <c r="A68" s="308"/>
      <c r="B68" s="32"/>
      <c r="C68" s="309"/>
      <c r="D68" s="225"/>
      <c r="E68" s="5"/>
      <c r="F68" s="255"/>
      <c r="G68" s="259"/>
      <c r="H68" s="14"/>
      <c r="I68" s="16"/>
      <c r="J68" s="5"/>
      <c r="K68" s="5"/>
    </row>
    <row r="69" spans="1:11" ht="15.75">
      <c r="A69" s="297"/>
      <c r="B69" s="298"/>
      <c r="C69" s="297"/>
      <c r="D69" s="297"/>
      <c r="E69" s="297"/>
      <c r="F69" s="297"/>
      <c r="G69" s="297"/>
      <c r="H69" s="297"/>
      <c r="I69" s="297"/>
      <c r="J69" s="5"/>
      <c r="K69" s="5"/>
    </row>
    <row r="70" spans="1:11" ht="15.75">
      <c r="A70" s="13"/>
      <c r="B70" s="12"/>
      <c r="C70" s="13"/>
      <c r="D70" s="13"/>
      <c r="E70" s="13"/>
      <c r="F70" s="13"/>
      <c r="G70" s="13"/>
      <c r="H70" s="13"/>
      <c r="I70" s="13"/>
      <c r="J70" s="5"/>
      <c r="K70" s="5"/>
    </row>
    <row r="71" spans="1:11" ht="15.75">
      <c r="A71" s="13"/>
      <c r="B71" s="12"/>
      <c r="C71" s="13"/>
      <c r="D71" s="13"/>
      <c r="E71" s="13"/>
      <c r="F71" s="13"/>
      <c r="G71" s="13"/>
      <c r="H71" s="13"/>
      <c r="I71" s="13"/>
      <c r="J71" s="5"/>
      <c r="K71" s="5"/>
    </row>
    <row r="72" spans="1:11" ht="15.75">
      <c r="A72" s="13"/>
      <c r="B72" s="12"/>
      <c r="C72" s="13"/>
      <c r="D72" s="13"/>
      <c r="E72" s="13"/>
      <c r="F72" s="13"/>
      <c r="G72" s="13"/>
      <c r="H72" s="13"/>
      <c r="I72" s="13"/>
      <c r="J72" s="5"/>
      <c r="K72" s="5"/>
    </row>
    <row r="73" spans="1:11" ht="15.75">
      <c r="A73" s="13"/>
      <c r="B73" s="12"/>
      <c r="C73" s="13"/>
      <c r="D73" s="13"/>
      <c r="E73" s="13"/>
      <c r="F73" s="13"/>
      <c r="G73" s="13"/>
      <c r="H73" s="13"/>
      <c r="I73" s="13"/>
      <c r="J73" s="5"/>
      <c r="K73" s="5"/>
    </row>
    <row r="74" spans="1:11" ht="15.75">
      <c r="A74" s="13"/>
      <c r="B74" s="12"/>
      <c r="C74" s="13"/>
      <c r="D74" s="13"/>
      <c r="E74" s="13"/>
      <c r="F74" s="13"/>
      <c r="G74" s="13"/>
      <c r="H74" s="13"/>
      <c r="I74" s="13"/>
      <c r="J74" s="5"/>
      <c r="K74" s="5"/>
    </row>
    <row r="75" spans="1:11" ht="15.75">
      <c r="A75" s="13"/>
      <c r="B75" s="12"/>
      <c r="C75" s="13"/>
      <c r="D75" s="13"/>
      <c r="E75" s="13"/>
      <c r="F75" s="13"/>
      <c r="G75" s="13"/>
      <c r="H75" s="13"/>
      <c r="I75" s="13"/>
      <c r="J75" s="5"/>
      <c r="K75" s="5"/>
    </row>
    <row r="76" spans="1:11" ht="15.75">
      <c r="A76" s="13"/>
      <c r="B76" s="12"/>
      <c r="C76" s="13"/>
      <c r="D76" s="13"/>
      <c r="E76" s="13"/>
      <c r="F76" s="13"/>
      <c r="G76" s="13"/>
      <c r="H76" s="13"/>
      <c r="I76" s="13"/>
      <c r="J76" s="5"/>
      <c r="K76" s="5"/>
    </row>
    <row r="77" spans="1:11" ht="15.75">
      <c r="A77" s="13"/>
      <c r="B77" s="12"/>
      <c r="C77" s="13"/>
      <c r="D77" s="13"/>
      <c r="E77" s="13"/>
      <c r="F77" s="13"/>
      <c r="G77" s="13"/>
      <c r="H77" s="13"/>
      <c r="I77" s="13"/>
      <c r="J77" s="5"/>
      <c r="K77" s="5"/>
    </row>
    <row r="78" spans="1:11" ht="15.75">
      <c r="A78" s="13"/>
      <c r="B78" s="12"/>
      <c r="C78" s="13"/>
      <c r="D78" s="13"/>
      <c r="E78" s="13"/>
      <c r="F78" s="13"/>
      <c r="G78" s="13"/>
      <c r="H78" s="13"/>
      <c r="I78" s="13"/>
      <c r="J78" s="5"/>
      <c r="K78" s="5"/>
    </row>
    <row r="79" spans="1:11" ht="16.5" thickBot="1">
      <c r="A79" s="13"/>
      <c r="B79" s="12"/>
      <c r="C79" s="13"/>
      <c r="D79" s="5"/>
      <c r="E79" s="5"/>
      <c r="F79" s="140"/>
      <c r="G79" s="140"/>
      <c r="H79" s="302"/>
      <c r="I79" s="23" t="s">
        <v>628</v>
      </c>
      <c r="J79" s="23"/>
      <c r="K79" s="23"/>
    </row>
    <row r="80" spans="1:11" ht="15.75">
      <c r="A80" s="186"/>
      <c r="B80" s="187"/>
      <c r="C80" s="187"/>
      <c r="D80" s="191"/>
      <c r="E80" s="212"/>
      <c r="F80" s="187"/>
      <c r="G80" s="187"/>
      <c r="H80" s="191"/>
      <c r="I80" s="188"/>
      <c r="J80" s="23"/>
      <c r="K80" s="23"/>
    </row>
    <row r="81" spans="1:11" ht="15.75">
      <c r="A81" s="6"/>
      <c r="B81" s="5"/>
      <c r="C81" s="5"/>
      <c r="D81" s="192"/>
      <c r="E81" s="457" t="s">
        <v>295</v>
      </c>
      <c r="F81" s="471"/>
      <c r="G81" s="471"/>
      <c r="H81" s="458"/>
      <c r="I81" s="200" t="s">
        <v>294</v>
      </c>
      <c r="J81" s="23"/>
      <c r="K81" s="23"/>
    </row>
    <row r="82" spans="1:11" ht="15.75">
      <c r="A82" s="6"/>
      <c r="B82" s="5"/>
      <c r="C82" s="465"/>
      <c r="D82" s="466"/>
      <c r="E82" s="473" t="s">
        <v>296</v>
      </c>
      <c r="F82" s="474"/>
      <c r="G82" s="474"/>
      <c r="H82" s="475"/>
      <c r="I82" s="199" t="s">
        <v>158</v>
      </c>
      <c r="J82" s="23"/>
      <c r="K82" s="23"/>
    </row>
    <row r="83" spans="1:11" ht="15.75">
      <c r="A83" s="6"/>
      <c r="B83" s="5"/>
      <c r="C83" s="476"/>
      <c r="D83" s="454"/>
      <c r="E83" s="457" t="s">
        <v>581</v>
      </c>
      <c r="F83" s="471"/>
      <c r="G83" s="471"/>
      <c r="H83" s="458"/>
      <c r="I83" s="10"/>
      <c r="J83" s="23"/>
      <c r="K83" s="23"/>
    </row>
    <row r="84" spans="1:11" ht="15.75">
      <c r="A84" s="6"/>
      <c r="B84" s="5"/>
      <c r="C84" s="5"/>
      <c r="D84" s="192"/>
      <c r="E84" s="464" t="s">
        <v>580</v>
      </c>
      <c r="F84" s="465"/>
      <c r="G84" s="465"/>
      <c r="H84" s="466"/>
      <c r="I84" s="198" t="s">
        <v>355</v>
      </c>
      <c r="J84" s="23"/>
      <c r="K84" s="23"/>
    </row>
    <row r="85" spans="1:11" ht="15.75">
      <c r="A85" s="193"/>
      <c r="B85" s="194"/>
      <c r="C85" s="194"/>
      <c r="D85" s="195"/>
      <c r="E85" s="467"/>
      <c r="F85" s="468"/>
      <c r="G85" s="468"/>
      <c r="H85" s="469"/>
      <c r="I85" s="196"/>
      <c r="J85" s="23"/>
      <c r="K85" s="23"/>
    </row>
    <row r="86" spans="1:11" ht="15.75">
      <c r="A86" s="6"/>
      <c r="B86" s="5"/>
      <c r="C86" s="5"/>
      <c r="D86" s="5"/>
      <c r="E86" s="197"/>
      <c r="F86" s="5"/>
      <c r="G86" s="5"/>
      <c r="H86" s="5"/>
      <c r="I86" s="10"/>
      <c r="J86" s="23"/>
      <c r="K86" s="23"/>
    </row>
    <row r="87" spans="1:11" ht="15.75">
      <c r="A87" s="470" t="s">
        <v>575</v>
      </c>
      <c r="B87" s="471"/>
      <c r="C87" s="471"/>
      <c r="D87" s="471"/>
      <c r="E87" s="471"/>
      <c r="F87" s="471"/>
      <c r="G87" s="471"/>
      <c r="H87" s="471"/>
      <c r="I87" s="472"/>
      <c r="J87" s="23"/>
      <c r="K87" s="23"/>
    </row>
    <row r="88" spans="1:11" ht="15.75">
      <c r="A88" s="470" t="s">
        <v>297</v>
      </c>
      <c r="B88" s="471"/>
      <c r="C88" s="471"/>
      <c r="D88" s="471"/>
      <c r="E88" s="471"/>
      <c r="F88" s="471"/>
      <c r="G88" s="471"/>
      <c r="H88" s="471"/>
      <c r="I88" s="472"/>
      <c r="J88" s="23"/>
      <c r="K88" s="23"/>
    </row>
    <row r="89" spans="1:11" ht="15.75">
      <c r="A89" s="477" t="s">
        <v>577</v>
      </c>
      <c r="B89" s="476"/>
      <c r="C89" s="476"/>
      <c r="D89" s="476"/>
      <c r="E89" s="476"/>
      <c r="F89" s="476"/>
      <c r="G89" s="476"/>
      <c r="H89" s="476"/>
      <c r="I89" s="478"/>
      <c r="J89" s="23"/>
      <c r="K89" s="23"/>
    </row>
    <row r="90" spans="1:11" ht="15.75">
      <c r="A90" s="477" t="s">
        <v>576</v>
      </c>
      <c r="B90" s="476"/>
      <c r="C90" s="476"/>
      <c r="D90" s="476"/>
      <c r="E90" s="476"/>
      <c r="F90" s="476"/>
      <c r="G90" s="476"/>
      <c r="H90" s="476"/>
      <c r="I90" s="478"/>
      <c r="J90" s="20"/>
      <c r="K90" s="20"/>
    </row>
    <row r="91" spans="1:11" ht="16.5" thickBot="1">
      <c r="A91" s="189"/>
      <c r="B91" s="31"/>
      <c r="C91" s="31"/>
      <c r="D91" s="31"/>
      <c r="E91" s="31"/>
      <c r="F91" s="31"/>
      <c r="G91" s="31"/>
      <c r="H91" s="31"/>
      <c r="I91" s="190"/>
      <c r="J91" s="5"/>
      <c r="K91" s="5"/>
    </row>
    <row r="92" spans="1:11" ht="15.75">
      <c r="A92" s="242"/>
      <c r="B92" s="243"/>
      <c r="C92" s="243"/>
      <c r="D92" s="244"/>
      <c r="E92" s="333"/>
      <c r="F92" s="210"/>
      <c r="G92" s="208"/>
      <c r="H92" s="208"/>
      <c r="I92" s="43"/>
      <c r="J92" s="23"/>
      <c r="K92" s="23"/>
    </row>
    <row r="93" spans="1:11" ht="15.75">
      <c r="A93" s="242" t="s">
        <v>298</v>
      </c>
      <c r="B93" s="246">
        <v>1</v>
      </c>
      <c r="C93" s="425" t="s">
        <v>648</v>
      </c>
      <c r="D93" s="426"/>
      <c r="E93" s="333" t="s">
        <v>300</v>
      </c>
      <c r="F93" s="249">
        <v>1</v>
      </c>
      <c r="G93" s="425" t="s">
        <v>653</v>
      </c>
      <c r="H93" s="425"/>
      <c r="I93" s="463"/>
      <c r="J93" s="23"/>
      <c r="K93" s="23"/>
    </row>
    <row r="94" spans="1:11" ht="15.75">
      <c r="A94" s="242"/>
      <c r="B94" s="246"/>
      <c r="C94" s="425" t="s">
        <v>649</v>
      </c>
      <c r="D94" s="426"/>
      <c r="E94" s="248"/>
      <c r="F94" s="249">
        <v>2</v>
      </c>
      <c r="G94" s="425" t="s">
        <v>654</v>
      </c>
      <c r="H94" s="425"/>
      <c r="I94" s="463"/>
      <c r="J94" s="23"/>
      <c r="K94" s="23"/>
    </row>
    <row r="95" spans="1:11" ht="15.75">
      <c r="A95" s="242"/>
      <c r="B95" s="246"/>
      <c r="C95" s="425" t="s">
        <v>650</v>
      </c>
      <c r="D95" s="426"/>
      <c r="E95" s="248"/>
      <c r="F95" s="249"/>
      <c r="G95" s="425"/>
      <c r="H95" s="425"/>
      <c r="I95" s="463"/>
      <c r="J95" s="23"/>
      <c r="K95" s="23"/>
    </row>
    <row r="96" spans="1:11" ht="15.75">
      <c r="A96" s="242"/>
      <c r="B96" s="246">
        <v>2</v>
      </c>
      <c r="C96" s="425" t="s">
        <v>651</v>
      </c>
      <c r="D96" s="426"/>
      <c r="E96" s="248"/>
      <c r="F96" s="249"/>
      <c r="G96" s="425"/>
      <c r="H96" s="425"/>
      <c r="I96" s="463"/>
      <c r="J96" s="23"/>
      <c r="K96" s="23"/>
    </row>
    <row r="97" spans="1:11" ht="15.75">
      <c r="A97" s="242"/>
      <c r="B97" s="246"/>
      <c r="C97" s="425" t="s">
        <v>652</v>
      </c>
      <c r="D97" s="426"/>
      <c r="E97" s="248"/>
      <c r="F97" s="249"/>
      <c r="G97" s="425"/>
      <c r="H97" s="425"/>
      <c r="I97" s="463"/>
      <c r="J97" s="23"/>
      <c r="K97" s="23"/>
    </row>
    <row r="98" spans="1:11" ht="15.75" customHeight="1">
      <c r="A98" s="242"/>
      <c r="B98" s="246"/>
      <c r="C98" s="425"/>
      <c r="D98" s="426"/>
      <c r="E98" s="247" t="s">
        <v>321</v>
      </c>
      <c r="F98" s="247">
        <v>1</v>
      </c>
      <c r="G98" s="459" t="s">
        <v>367</v>
      </c>
      <c r="H98" s="459"/>
      <c r="I98" s="460"/>
      <c r="J98" s="23"/>
      <c r="K98" s="23"/>
    </row>
    <row r="99" spans="1:11" ht="15.75" customHeight="1">
      <c r="A99" s="242"/>
      <c r="B99" s="246"/>
      <c r="C99" s="253"/>
      <c r="D99" s="254"/>
      <c r="E99" s="346"/>
      <c r="F99" s="247">
        <v>2</v>
      </c>
      <c r="G99" s="459" t="s">
        <v>368</v>
      </c>
      <c r="H99" s="459"/>
      <c r="I99" s="460"/>
      <c r="J99" s="23"/>
      <c r="K99" s="23"/>
    </row>
    <row r="100" spans="1:11" ht="15.75" customHeight="1">
      <c r="A100" s="242"/>
      <c r="B100" s="246"/>
      <c r="C100" s="253"/>
      <c r="D100" s="254"/>
      <c r="E100" s="248"/>
      <c r="F100" s="249"/>
      <c r="G100" s="253"/>
      <c r="H100" s="253"/>
      <c r="I100" s="325"/>
      <c r="J100" s="23"/>
      <c r="K100" s="23"/>
    </row>
    <row r="101" spans="1:11" ht="15.75" customHeight="1">
      <c r="A101" s="245" t="s">
        <v>299</v>
      </c>
      <c r="B101" s="338">
        <v>1</v>
      </c>
      <c r="C101" s="459" t="s">
        <v>361</v>
      </c>
      <c r="D101" s="479"/>
      <c r="E101" s="248"/>
      <c r="F101" s="249"/>
      <c r="G101" s="253"/>
      <c r="H101" s="253"/>
      <c r="I101" s="325"/>
      <c r="J101" s="23"/>
      <c r="K101" s="23"/>
    </row>
    <row r="102" spans="1:11" ht="15.75" customHeight="1">
      <c r="A102" s="345"/>
      <c r="B102" s="338"/>
      <c r="C102" s="459" t="s">
        <v>362</v>
      </c>
      <c r="D102" s="479"/>
      <c r="E102" s="248"/>
      <c r="F102" s="249"/>
      <c r="G102" s="253"/>
      <c r="H102" s="253"/>
      <c r="I102" s="325"/>
      <c r="J102" s="23"/>
      <c r="K102" s="23"/>
    </row>
    <row r="103" spans="1:11" ht="15.75" customHeight="1">
      <c r="A103" s="345"/>
      <c r="B103" s="338"/>
      <c r="C103" s="459" t="s">
        <v>363</v>
      </c>
      <c r="D103" s="479"/>
      <c r="E103" s="248"/>
      <c r="F103" s="249"/>
      <c r="G103" s="253"/>
      <c r="H103" s="253"/>
      <c r="I103" s="325"/>
      <c r="J103" s="23"/>
      <c r="K103" s="23"/>
    </row>
    <row r="104" spans="1:11" ht="15.75" customHeight="1">
      <c r="A104" s="345"/>
      <c r="B104" s="338">
        <v>2</v>
      </c>
      <c r="C104" s="459" t="s">
        <v>364</v>
      </c>
      <c r="D104" s="479"/>
      <c r="E104" s="248"/>
      <c r="F104" s="249"/>
      <c r="G104" s="253"/>
      <c r="H104" s="253"/>
      <c r="I104" s="325"/>
      <c r="J104" s="23"/>
      <c r="K104" s="23"/>
    </row>
    <row r="105" spans="1:11" ht="15.75" customHeight="1">
      <c r="A105" s="345"/>
      <c r="B105" s="338"/>
      <c r="C105" s="459" t="s">
        <v>365</v>
      </c>
      <c r="D105" s="479"/>
      <c r="E105" s="248"/>
      <c r="F105" s="249"/>
      <c r="G105" s="253"/>
      <c r="H105" s="253"/>
      <c r="I105" s="325"/>
      <c r="J105" s="23"/>
      <c r="K105" s="23"/>
    </row>
    <row r="106" spans="1:11" ht="15.75" customHeight="1">
      <c r="A106" s="345"/>
      <c r="B106" s="338"/>
      <c r="C106" s="459" t="s">
        <v>366</v>
      </c>
      <c r="D106" s="479"/>
      <c r="E106" s="248"/>
      <c r="F106" s="249"/>
      <c r="G106" s="253"/>
      <c r="H106" s="253"/>
      <c r="I106" s="325"/>
      <c r="J106" s="23"/>
      <c r="K106" s="23"/>
    </row>
    <row r="107" spans="1:11" ht="15.75" customHeight="1">
      <c r="A107" s="242"/>
      <c r="B107" s="246"/>
      <c r="C107" s="253"/>
      <c r="D107" s="254"/>
      <c r="E107" s="248"/>
      <c r="F107" s="249"/>
      <c r="G107" s="253"/>
      <c r="H107" s="253"/>
      <c r="I107" s="325"/>
      <c r="J107" s="23"/>
      <c r="K107" s="23"/>
    </row>
    <row r="108" spans="1:11" ht="15.75" customHeight="1">
      <c r="A108" s="242"/>
      <c r="B108" s="246"/>
      <c r="C108" s="253"/>
      <c r="D108" s="254"/>
      <c r="E108" s="248"/>
      <c r="F108" s="249"/>
      <c r="G108" s="253"/>
      <c r="H108" s="253"/>
      <c r="I108" s="325"/>
      <c r="J108" s="23"/>
      <c r="K108" s="23"/>
    </row>
    <row r="109" spans="1:11" ht="15.75" customHeight="1">
      <c r="A109" s="242"/>
      <c r="B109" s="246"/>
      <c r="C109" s="253"/>
      <c r="D109" s="254"/>
      <c r="E109" s="248"/>
      <c r="F109" s="249"/>
      <c r="G109" s="253"/>
      <c r="H109" s="253"/>
      <c r="I109" s="325"/>
      <c r="J109" s="23"/>
      <c r="K109" s="23"/>
    </row>
    <row r="110" spans="1:11" ht="15.75" customHeight="1">
      <c r="A110" s="242"/>
      <c r="B110" s="246"/>
      <c r="C110" s="253"/>
      <c r="D110" s="254"/>
      <c r="E110" s="248"/>
      <c r="F110" s="249"/>
      <c r="G110" s="253"/>
      <c r="H110" s="253"/>
      <c r="I110" s="325"/>
      <c r="J110" s="23"/>
      <c r="K110" s="23"/>
    </row>
    <row r="111" spans="1:11" ht="15.75" customHeight="1">
      <c r="A111" s="242"/>
      <c r="B111" s="246"/>
      <c r="C111" s="253"/>
      <c r="D111" s="254"/>
      <c r="E111" s="248"/>
      <c r="F111" s="249"/>
      <c r="G111" s="253"/>
      <c r="H111" s="253"/>
      <c r="I111" s="325"/>
      <c r="J111" s="23"/>
      <c r="K111" s="23"/>
    </row>
    <row r="112" spans="1:11" ht="16.5" thickBot="1">
      <c r="A112" s="207"/>
      <c r="B112" s="209"/>
      <c r="C112" s="250"/>
      <c r="D112" s="251"/>
      <c r="E112" s="213"/>
      <c r="F112" s="211"/>
      <c r="G112" s="250"/>
      <c r="H112" s="250"/>
      <c r="I112" s="252"/>
      <c r="J112" s="23"/>
      <c r="K112" s="23"/>
    </row>
    <row r="113" spans="1:11" ht="15.75">
      <c r="A113" s="224"/>
      <c r="B113" s="461" t="s">
        <v>303</v>
      </c>
      <c r="C113" s="462"/>
      <c r="D113" s="230"/>
      <c r="E113" s="231" t="s">
        <v>303</v>
      </c>
      <c r="F113" s="461" t="s">
        <v>314</v>
      </c>
      <c r="G113" s="462"/>
      <c r="H113" s="231" t="s">
        <v>309</v>
      </c>
      <c r="I113" s="232" t="s">
        <v>311</v>
      </c>
      <c r="J113" s="23"/>
      <c r="K113" s="23"/>
    </row>
    <row r="114" spans="1:11" ht="15.75">
      <c r="A114" s="7" t="s">
        <v>301</v>
      </c>
      <c r="B114" s="457" t="s">
        <v>304</v>
      </c>
      <c r="C114" s="458"/>
      <c r="D114" s="204" t="s">
        <v>319</v>
      </c>
      <c r="E114" s="106" t="s">
        <v>307</v>
      </c>
      <c r="F114" s="457" t="s">
        <v>315</v>
      </c>
      <c r="G114" s="458"/>
      <c r="H114" s="233" t="s">
        <v>39</v>
      </c>
      <c r="I114" s="200" t="s">
        <v>312</v>
      </c>
      <c r="J114" s="23"/>
      <c r="K114" s="23"/>
    </row>
    <row r="115" spans="1:11" ht="15.75">
      <c r="A115" s="234" t="s">
        <v>302</v>
      </c>
      <c r="B115" s="453" t="s">
        <v>305</v>
      </c>
      <c r="C115" s="454"/>
      <c r="D115" s="235" t="s">
        <v>320</v>
      </c>
      <c r="E115" s="205" t="s">
        <v>38</v>
      </c>
      <c r="F115" s="453" t="s">
        <v>316</v>
      </c>
      <c r="G115" s="454"/>
      <c r="H115" s="236" t="s">
        <v>310</v>
      </c>
      <c r="I115" s="206" t="s">
        <v>313</v>
      </c>
      <c r="J115" s="23"/>
      <c r="K115" s="23"/>
    </row>
    <row r="116" spans="1:11" ht="15.75">
      <c r="A116" s="11"/>
      <c r="B116" s="453" t="s">
        <v>306</v>
      </c>
      <c r="C116" s="454"/>
      <c r="D116" s="225"/>
      <c r="E116" s="205" t="s">
        <v>308</v>
      </c>
      <c r="F116" s="453" t="s">
        <v>317</v>
      </c>
      <c r="G116" s="454"/>
      <c r="H116" s="237" t="s">
        <v>39</v>
      </c>
      <c r="I116" s="238" t="s">
        <v>312</v>
      </c>
      <c r="J116" s="23"/>
      <c r="K116" s="23"/>
    </row>
    <row r="117" spans="1:11" ht="15.75">
      <c r="A117" s="226"/>
      <c r="B117" s="455"/>
      <c r="C117" s="456"/>
      <c r="D117" s="228"/>
      <c r="E117" s="239"/>
      <c r="F117" s="435" t="s">
        <v>318</v>
      </c>
      <c r="G117" s="436"/>
      <c r="H117" s="240"/>
      <c r="I117" s="241"/>
      <c r="J117" s="23"/>
      <c r="K117" s="23"/>
    </row>
    <row r="118" spans="1:11" ht="15.75">
      <c r="A118" s="258" t="s">
        <v>336</v>
      </c>
      <c r="B118" s="449">
        <v>1</v>
      </c>
      <c r="C118" s="450"/>
      <c r="D118" s="260">
        <v>1</v>
      </c>
      <c r="E118" s="261">
        <v>1</v>
      </c>
      <c r="F118" s="451">
        <f>BHNMS!F10</f>
        <v>47500</v>
      </c>
      <c r="G118" s="452"/>
      <c r="H118" s="262">
        <f>E118*F118</f>
        <v>47500</v>
      </c>
      <c r="I118" s="16"/>
      <c r="J118" s="20"/>
      <c r="K118" s="20"/>
    </row>
    <row r="119" spans="1:11" ht="15.75">
      <c r="A119" s="258" t="s">
        <v>337</v>
      </c>
      <c r="B119" s="427">
        <v>4</v>
      </c>
      <c r="C119" s="428"/>
      <c r="D119" s="260">
        <v>1</v>
      </c>
      <c r="E119" s="261">
        <v>4</v>
      </c>
      <c r="F119" s="429">
        <f>BHNMS!F8</f>
        <v>35000</v>
      </c>
      <c r="G119" s="430"/>
      <c r="H119" s="262">
        <f>E119*F119</f>
        <v>140000</v>
      </c>
      <c r="I119" s="16"/>
      <c r="J119" s="20"/>
      <c r="K119" s="20"/>
    </row>
    <row r="120" spans="1:11" ht="15.75">
      <c r="A120" s="258" t="s">
        <v>338</v>
      </c>
      <c r="B120" s="427">
        <v>1</v>
      </c>
      <c r="C120" s="428"/>
      <c r="D120" s="260">
        <v>1</v>
      </c>
      <c r="E120" s="261">
        <v>1</v>
      </c>
      <c r="F120" s="480">
        <f>BHNMS!F13</f>
        <v>66500</v>
      </c>
      <c r="G120" s="481"/>
      <c r="H120" s="262">
        <f>E120*F120</f>
        <v>66500</v>
      </c>
      <c r="I120" s="10"/>
      <c r="J120" s="23"/>
      <c r="K120" s="23"/>
    </row>
    <row r="121" spans="1:11" ht="15.75">
      <c r="A121" s="263"/>
      <c r="B121" s="264"/>
      <c r="C121" s="265"/>
      <c r="D121" s="266"/>
      <c r="E121" s="267"/>
      <c r="F121" s="268"/>
      <c r="G121" s="269"/>
      <c r="H121" s="270"/>
      <c r="I121" s="272">
        <f>SUM(H118:H120)</f>
        <v>254000</v>
      </c>
      <c r="J121" s="5"/>
      <c r="K121" s="5"/>
    </row>
    <row r="122" spans="1:11" ht="15.75">
      <c r="A122" s="58"/>
      <c r="B122" s="59"/>
      <c r="C122" s="216"/>
      <c r="D122" s="117"/>
      <c r="E122" s="55"/>
      <c r="F122" s="445" t="s">
        <v>344</v>
      </c>
      <c r="G122" s="446"/>
      <c r="H122" s="160" t="s">
        <v>309</v>
      </c>
      <c r="I122" s="273" t="s">
        <v>311</v>
      </c>
      <c r="J122" s="23"/>
      <c r="K122" s="23"/>
    </row>
    <row r="123" spans="1:11" ht="15.75">
      <c r="A123" s="7" t="s">
        <v>339</v>
      </c>
      <c r="B123" s="447" t="s">
        <v>341</v>
      </c>
      <c r="C123" s="448"/>
      <c r="D123" s="275" t="s">
        <v>342</v>
      </c>
      <c r="E123" s="55"/>
      <c r="F123" s="441" t="s">
        <v>39</v>
      </c>
      <c r="G123" s="442"/>
      <c r="H123" s="160" t="s">
        <v>39</v>
      </c>
      <c r="I123" s="200" t="s">
        <v>346</v>
      </c>
      <c r="J123" s="23"/>
      <c r="K123" s="23"/>
    </row>
    <row r="124" spans="1:11" ht="15.75">
      <c r="A124" s="234" t="s">
        <v>340</v>
      </c>
      <c r="B124" s="431" t="s">
        <v>38</v>
      </c>
      <c r="C124" s="432"/>
      <c r="D124" s="276" t="s">
        <v>44</v>
      </c>
      <c r="E124" s="55"/>
      <c r="F124" s="443" t="s">
        <v>345</v>
      </c>
      <c r="G124" s="444"/>
      <c r="H124" s="277" t="s">
        <v>310</v>
      </c>
      <c r="I124" s="206" t="s">
        <v>313</v>
      </c>
      <c r="J124" s="23"/>
      <c r="K124" s="23"/>
    </row>
    <row r="125" spans="1:11" ht="15.75">
      <c r="A125" s="58"/>
      <c r="B125" s="119"/>
      <c r="C125" s="215"/>
      <c r="D125" s="117"/>
      <c r="E125" s="55"/>
      <c r="F125" s="433" t="s">
        <v>44</v>
      </c>
      <c r="G125" s="434"/>
      <c r="H125" s="236" t="s">
        <v>39</v>
      </c>
      <c r="I125" s="238" t="s">
        <v>346</v>
      </c>
      <c r="J125" s="23"/>
      <c r="K125" s="23"/>
    </row>
    <row r="126" spans="1:11" ht="15.75">
      <c r="A126" s="217"/>
      <c r="B126" s="218"/>
      <c r="C126" s="219"/>
      <c r="D126" s="220"/>
      <c r="E126" s="221"/>
      <c r="F126" s="435" t="s">
        <v>39</v>
      </c>
      <c r="G126" s="436"/>
      <c r="H126" s="222"/>
      <c r="I126" s="223"/>
      <c r="J126" s="23"/>
      <c r="K126" s="23"/>
    </row>
    <row r="127" spans="1:11" ht="15.75">
      <c r="A127" s="58"/>
      <c r="B127" s="59"/>
      <c r="C127" s="216"/>
      <c r="D127" s="117"/>
      <c r="E127" s="55"/>
      <c r="F127" s="214"/>
      <c r="G127" s="147"/>
      <c r="H127" s="62"/>
      <c r="I127" s="63"/>
      <c r="J127" s="23"/>
      <c r="K127" s="23"/>
    </row>
    <row r="128" spans="1:11" ht="15.75">
      <c r="A128" s="258" t="s">
        <v>600</v>
      </c>
      <c r="B128" s="427">
        <v>26</v>
      </c>
      <c r="C128" s="428"/>
      <c r="D128" s="274" t="s">
        <v>13</v>
      </c>
      <c r="E128" s="118" t="s">
        <v>76</v>
      </c>
      <c r="F128" s="427">
        <f>BHNMS!F34</f>
        <v>30000</v>
      </c>
      <c r="G128" s="428"/>
      <c r="H128" s="262">
        <f>B128*F128</f>
        <v>780000</v>
      </c>
      <c r="I128" s="300"/>
      <c r="J128" s="23"/>
      <c r="K128" s="23"/>
    </row>
    <row r="129" spans="1:11" ht="15.75">
      <c r="A129" s="58"/>
      <c r="B129" s="59"/>
      <c r="C129" s="216"/>
      <c r="D129" s="117"/>
      <c r="E129" s="55"/>
      <c r="F129" s="214"/>
      <c r="G129" s="147"/>
      <c r="H129" s="62"/>
      <c r="I129" s="63"/>
      <c r="J129" s="23"/>
      <c r="K129" s="23"/>
    </row>
    <row r="130" spans="1:11" ht="15.75">
      <c r="A130" s="263"/>
      <c r="B130" s="264"/>
      <c r="C130" s="265"/>
      <c r="D130" s="266"/>
      <c r="E130" s="267"/>
      <c r="F130" s="278"/>
      <c r="G130" s="279"/>
      <c r="H130" s="280"/>
      <c r="I130" s="301">
        <f>SUM(H127:H129)</f>
        <v>780000</v>
      </c>
      <c r="J130" s="20"/>
      <c r="K130" s="20"/>
    </row>
    <row r="131" spans="1:11" ht="15.75">
      <c r="A131" s="58"/>
      <c r="B131" s="119"/>
      <c r="C131" s="215"/>
      <c r="D131" s="117"/>
      <c r="E131" s="55"/>
      <c r="F131" s="110"/>
      <c r="G131" s="109"/>
      <c r="H131" s="56"/>
      <c r="I131" s="57"/>
      <c r="J131" s="23"/>
      <c r="K131" s="23"/>
    </row>
    <row r="132" spans="1:11" ht="15.75">
      <c r="A132" s="7" t="s">
        <v>347</v>
      </c>
      <c r="B132" s="439" t="s">
        <v>303</v>
      </c>
      <c r="C132" s="440"/>
      <c r="D132" s="282" t="s">
        <v>348</v>
      </c>
      <c r="E132" s="233" t="s">
        <v>350</v>
      </c>
      <c r="F132" s="441" t="s">
        <v>343</v>
      </c>
      <c r="G132" s="442"/>
      <c r="H132" s="282" t="s">
        <v>309</v>
      </c>
      <c r="I132" s="283" t="s">
        <v>311</v>
      </c>
      <c r="J132" s="5"/>
      <c r="K132" s="5"/>
    </row>
    <row r="133" spans="1:11" ht="15.75">
      <c r="A133" s="234" t="s">
        <v>149</v>
      </c>
      <c r="B133" s="439" t="s">
        <v>347</v>
      </c>
      <c r="C133" s="440"/>
      <c r="D133" s="233" t="s">
        <v>319</v>
      </c>
      <c r="E133" s="233" t="s">
        <v>351</v>
      </c>
      <c r="F133" s="441" t="s">
        <v>39</v>
      </c>
      <c r="G133" s="442"/>
      <c r="H133" s="233" t="s">
        <v>39</v>
      </c>
      <c r="I133" s="200" t="s">
        <v>353</v>
      </c>
      <c r="J133" s="23"/>
      <c r="K133" s="23"/>
    </row>
    <row r="134" spans="1:11" ht="15.75">
      <c r="A134" s="11"/>
      <c r="B134" s="431" t="s">
        <v>38</v>
      </c>
      <c r="C134" s="432"/>
      <c r="D134" s="236" t="s">
        <v>320</v>
      </c>
      <c r="E134" s="236" t="s">
        <v>352</v>
      </c>
      <c r="F134" s="443" t="s">
        <v>345</v>
      </c>
      <c r="G134" s="444"/>
      <c r="H134" s="236" t="s">
        <v>310</v>
      </c>
      <c r="I134" s="206" t="s">
        <v>313</v>
      </c>
      <c r="J134" s="23"/>
      <c r="K134" s="23"/>
    </row>
    <row r="135" spans="1:11" ht="15.75">
      <c r="A135" s="11"/>
      <c r="B135" s="431" t="s">
        <v>168</v>
      </c>
      <c r="C135" s="432"/>
      <c r="D135" s="237" t="s">
        <v>349</v>
      </c>
      <c r="E135" s="237" t="s">
        <v>349</v>
      </c>
      <c r="F135" s="433" t="s">
        <v>44</v>
      </c>
      <c r="G135" s="434"/>
      <c r="H135" s="237" t="s">
        <v>39</v>
      </c>
      <c r="I135" s="238" t="s">
        <v>353</v>
      </c>
      <c r="J135" s="23"/>
      <c r="K135" s="23"/>
    </row>
    <row r="136" spans="1:11" ht="15.75">
      <c r="A136" s="226"/>
      <c r="B136" s="227"/>
      <c r="C136" s="195"/>
      <c r="D136" s="228"/>
      <c r="E136" s="194"/>
      <c r="F136" s="435" t="s">
        <v>39</v>
      </c>
      <c r="G136" s="436"/>
      <c r="H136" s="289"/>
      <c r="I136" s="229"/>
      <c r="J136" s="23"/>
      <c r="K136" s="23"/>
    </row>
    <row r="137" spans="1:11" ht="15.75">
      <c r="A137" s="11"/>
      <c r="B137" s="27"/>
      <c r="C137" s="192"/>
      <c r="D137" s="225"/>
      <c r="E137" s="5"/>
      <c r="F137" s="257"/>
      <c r="G137" s="180"/>
      <c r="H137" s="9"/>
      <c r="I137" s="10"/>
      <c r="J137" s="23"/>
      <c r="K137" s="23"/>
    </row>
    <row r="138" spans="1:11" ht="15.75">
      <c r="A138" s="258" t="s">
        <v>356</v>
      </c>
      <c r="B138" s="427">
        <v>1</v>
      </c>
      <c r="C138" s="428"/>
      <c r="D138" s="118" t="s">
        <v>76</v>
      </c>
      <c r="E138" s="261">
        <v>3</v>
      </c>
      <c r="F138" s="437">
        <v>55500</v>
      </c>
      <c r="G138" s="438"/>
      <c r="H138" s="262">
        <f>E138*F138</f>
        <v>166500</v>
      </c>
      <c r="I138" s="16"/>
      <c r="J138" s="23"/>
      <c r="K138" s="23"/>
    </row>
    <row r="139" spans="1:11" ht="15.75">
      <c r="A139" s="11"/>
      <c r="B139" s="12"/>
      <c r="C139" s="201"/>
      <c r="D139" s="225"/>
      <c r="E139" s="5"/>
      <c r="F139" s="281"/>
      <c r="G139" s="256"/>
      <c r="H139" s="18"/>
      <c r="I139" s="16"/>
      <c r="J139" s="23"/>
      <c r="K139" s="23"/>
    </row>
    <row r="140" spans="1:11" ht="15.75">
      <c r="A140" s="284"/>
      <c r="B140" s="285"/>
      <c r="C140" s="290"/>
      <c r="D140" s="286"/>
      <c r="E140" s="287"/>
      <c r="F140" s="291"/>
      <c r="G140" s="292"/>
      <c r="H140" s="293"/>
      <c r="I140" s="301">
        <f>SUM(H137:H139)</f>
        <v>166500</v>
      </c>
      <c r="J140" s="23"/>
      <c r="K140" s="23"/>
    </row>
    <row r="141" spans="1:11" ht="15.75">
      <c r="A141" s="11"/>
      <c r="B141" s="12"/>
      <c r="C141" s="201"/>
      <c r="D141" s="225"/>
      <c r="E141" s="5"/>
      <c r="F141" s="281"/>
      <c r="G141" s="259"/>
      <c r="H141" s="14"/>
      <c r="I141" s="16"/>
      <c r="J141" s="20"/>
      <c r="K141" s="20"/>
    </row>
    <row r="142" spans="1:11" ht="15.75">
      <c r="A142" s="226"/>
      <c r="B142" s="227"/>
      <c r="C142" s="203"/>
      <c r="D142" s="228"/>
      <c r="E142" s="194"/>
      <c r="F142" s="294"/>
      <c r="G142" s="295"/>
      <c r="H142" s="296" t="s">
        <v>354</v>
      </c>
      <c r="I142" s="229">
        <f>I121+I130+I140</f>
        <v>1200500</v>
      </c>
      <c r="J142" s="23"/>
      <c r="K142" s="23"/>
    </row>
    <row r="143" spans="1:11" ht="15.75">
      <c r="A143" s="303" t="s">
        <v>357</v>
      </c>
      <c r="B143" s="423">
        <v>1</v>
      </c>
      <c r="C143" s="424"/>
      <c r="D143" s="304" t="s">
        <v>44</v>
      </c>
      <c r="E143" s="306" t="s">
        <v>13</v>
      </c>
      <c r="F143" s="305"/>
      <c r="G143" s="306"/>
      <c r="H143" s="307"/>
      <c r="I143" s="288"/>
      <c r="J143" s="23"/>
      <c r="K143" s="23"/>
    </row>
    <row r="144" spans="1:11" ht="15.75">
      <c r="A144" s="7"/>
      <c r="B144" s="12"/>
      <c r="C144" s="201"/>
      <c r="D144" s="202"/>
      <c r="E144" s="282"/>
      <c r="F144" s="255"/>
      <c r="G144" s="259"/>
      <c r="H144" s="14"/>
      <c r="I144" s="16"/>
      <c r="J144" s="23"/>
      <c r="K144" s="23"/>
    </row>
    <row r="145" spans="1:11" ht="15.75">
      <c r="A145" s="11"/>
      <c r="B145" s="12"/>
      <c r="C145" s="201"/>
      <c r="D145" s="275" t="s">
        <v>359</v>
      </c>
      <c r="E145" s="177" t="s">
        <v>358</v>
      </c>
      <c r="F145" s="255"/>
      <c r="G145" s="233" t="s">
        <v>39</v>
      </c>
      <c r="H145" s="315">
        <f>I142/8</f>
        <v>150062.5</v>
      </c>
      <c r="I145" s="310" t="s">
        <v>360</v>
      </c>
      <c r="J145" s="23"/>
      <c r="K145" s="23"/>
    </row>
    <row r="146" spans="1:11" ht="16.5" thickBot="1">
      <c r="A146" s="308"/>
      <c r="B146" s="32"/>
      <c r="C146" s="309"/>
      <c r="D146" s="311"/>
      <c r="E146" s="31"/>
      <c r="F146" s="312"/>
      <c r="G146" s="313"/>
      <c r="H146" s="314"/>
      <c r="I146" s="173"/>
      <c r="J146" s="23"/>
      <c r="K146" s="23"/>
    </row>
    <row r="147" spans="1:11" ht="15.75">
      <c r="A147" s="13"/>
      <c r="B147" s="12"/>
      <c r="C147" s="13"/>
      <c r="D147" s="5"/>
      <c r="E147" s="5"/>
      <c r="F147" s="140"/>
      <c r="G147" s="302"/>
      <c r="H147" s="140"/>
      <c r="I147" s="23"/>
      <c r="J147" s="23"/>
      <c r="K147" s="23"/>
    </row>
    <row r="148" spans="1:11" ht="15.75">
      <c r="A148" s="13"/>
      <c r="B148" s="12"/>
      <c r="C148" s="13"/>
      <c r="D148" s="5"/>
      <c r="E148" s="5"/>
      <c r="F148" s="140"/>
      <c r="G148" s="302"/>
      <c r="H148" s="140"/>
      <c r="I148" s="23"/>
      <c r="J148" s="23"/>
      <c r="K148" s="23"/>
    </row>
    <row r="149" spans="1:11" ht="15.75">
      <c r="A149" s="13"/>
      <c r="B149" s="12"/>
      <c r="C149" s="13"/>
      <c r="D149" s="5"/>
      <c r="E149" s="5"/>
      <c r="F149" s="140"/>
      <c r="G149" s="302"/>
      <c r="H149" s="140"/>
      <c r="I149" s="23"/>
      <c r="J149" s="23"/>
      <c r="K149" s="23"/>
    </row>
    <row r="150" spans="1:11" ht="15.75">
      <c r="A150" s="13"/>
      <c r="B150" s="12"/>
      <c r="C150" s="13"/>
      <c r="D150" s="5"/>
      <c r="E150" s="5"/>
      <c r="F150" s="140"/>
      <c r="G150" s="302"/>
      <c r="H150" s="140"/>
      <c r="I150" s="23"/>
      <c r="J150" s="23"/>
      <c r="K150" s="23"/>
    </row>
    <row r="151" spans="1:11" ht="15.75">
      <c r="A151" s="13"/>
      <c r="B151" s="12"/>
      <c r="C151" s="13"/>
      <c r="D151" s="5"/>
      <c r="E151" s="5"/>
      <c r="F151" s="140"/>
      <c r="G151" s="302"/>
      <c r="H151" s="140"/>
      <c r="I151" s="23"/>
      <c r="J151" s="23"/>
      <c r="K151" s="23"/>
    </row>
    <row r="152" spans="1:11" ht="15.75">
      <c r="A152" s="13"/>
      <c r="B152" s="12"/>
      <c r="C152" s="13"/>
      <c r="D152" s="5"/>
      <c r="E152" s="5"/>
      <c r="F152" s="140"/>
      <c r="G152" s="302"/>
      <c r="H152" s="140"/>
      <c r="I152" s="23"/>
      <c r="J152" s="23"/>
      <c r="K152" s="23"/>
    </row>
    <row r="153" spans="1:11" ht="15.75">
      <c r="A153" s="13"/>
      <c r="B153" s="12"/>
      <c r="C153" s="13"/>
      <c r="D153" s="5"/>
      <c r="E153" s="5"/>
      <c r="F153" s="140"/>
      <c r="G153" s="302"/>
      <c r="H153" s="140"/>
      <c r="I153" s="23"/>
      <c r="J153" s="23"/>
      <c r="K153" s="23"/>
    </row>
    <row r="154" spans="1:11" ht="15.75">
      <c r="A154" s="13"/>
      <c r="B154" s="12"/>
      <c r="C154" s="13"/>
      <c r="D154" s="5"/>
      <c r="E154" s="5"/>
      <c r="F154" s="140"/>
      <c r="G154" s="302"/>
      <c r="H154" s="140"/>
      <c r="I154" s="23"/>
      <c r="J154" s="23"/>
      <c r="K154" s="23"/>
    </row>
    <row r="155" spans="1:11" ht="15.75">
      <c r="A155" s="13"/>
      <c r="B155" s="12"/>
      <c r="C155" s="13"/>
      <c r="D155" s="5"/>
      <c r="E155" s="5"/>
      <c r="F155" s="140"/>
      <c r="G155" s="302"/>
      <c r="H155" s="140"/>
      <c r="I155" s="23"/>
      <c r="J155" s="23"/>
      <c r="K155" s="23"/>
    </row>
    <row r="156" spans="1:11" ht="15.75">
      <c r="A156" s="13"/>
      <c r="B156" s="12"/>
      <c r="C156" s="13"/>
      <c r="D156" s="5"/>
      <c r="E156" s="5"/>
      <c r="F156" s="140"/>
      <c r="G156" s="302"/>
      <c r="H156" s="140"/>
      <c r="I156" s="23"/>
      <c r="J156" s="23"/>
      <c r="K156" s="23"/>
    </row>
    <row r="157" spans="1:11" ht="16.5" thickBot="1">
      <c r="A157" s="13"/>
      <c r="B157" s="12"/>
      <c r="C157" s="13"/>
      <c r="D157" s="5"/>
      <c r="E157" s="5"/>
      <c r="F157" s="299"/>
      <c r="G157" s="13"/>
      <c r="H157" s="140"/>
      <c r="I157" s="23" t="s">
        <v>629</v>
      </c>
      <c r="J157" s="23"/>
      <c r="K157" s="23"/>
    </row>
    <row r="158" spans="1:11" ht="15.75">
      <c r="A158" s="186"/>
      <c r="B158" s="187"/>
      <c r="C158" s="187"/>
      <c r="D158" s="191"/>
      <c r="E158" s="212"/>
      <c r="F158" s="187"/>
      <c r="G158" s="187"/>
      <c r="H158" s="191"/>
      <c r="I158" s="188"/>
      <c r="J158" s="20"/>
      <c r="K158" s="20"/>
    </row>
    <row r="159" spans="1:11" ht="15.75">
      <c r="A159" s="6"/>
      <c r="B159" s="5"/>
      <c r="C159" s="5"/>
      <c r="D159" s="192"/>
      <c r="E159" s="457" t="s">
        <v>295</v>
      </c>
      <c r="F159" s="471"/>
      <c r="G159" s="471"/>
      <c r="H159" s="458"/>
      <c r="I159" s="200" t="s">
        <v>294</v>
      </c>
      <c r="J159" s="23"/>
      <c r="K159" s="23"/>
    </row>
    <row r="160" spans="1:11" ht="15.75">
      <c r="A160" s="6"/>
      <c r="B160" s="5"/>
      <c r="C160" s="465"/>
      <c r="D160" s="466"/>
      <c r="E160" s="473" t="s">
        <v>296</v>
      </c>
      <c r="F160" s="474"/>
      <c r="G160" s="474"/>
      <c r="H160" s="475"/>
      <c r="I160" s="199" t="s">
        <v>158</v>
      </c>
      <c r="J160" s="5"/>
      <c r="K160" s="5"/>
    </row>
    <row r="161" spans="1:11" ht="15.75">
      <c r="A161" s="6"/>
      <c r="B161" s="5"/>
      <c r="C161" s="476"/>
      <c r="D161" s="454"/>
      <c r="E161" s="457" t="s">
        <v>583</v>
      </c>
      <c r="F161" s="471"/>
      <c r="G161" s="471"/>
      <c r="H161" s="458"/>
      <c r="I161" s="10"/>
      <c r="J161" s="23"/>
      <c r="K161" s="23"/>
    </row>
    <row r="162" spans="1:11" ht="15.75">
      <c r="A162" s="6"/>
      <c r="B162" s="5"/>
      <c r="C162" s="5"/>
      <c r="D162" s="192"/>
      <c r="E162" s="464" t="s">
        <v>369</v>
      </c>
      <c r="F162" s="465"/>
      <c r="G162" s="465"/>
      <c r="H162" s="466"/>
      <c r="I162" s="198" t="s">
        <v>370</v>
      </c>
      <c r="J162" s="23"/>
      <c r="K162" s="23"/>
    </row>
    <row r="163" spans="1:11" ht="15.75">
      <c r="A163" s="193"/>
      <c r="B163" s="194"/>
      <c r="C163" s="194"/>
      <c r="D163" s="195"/>
      <c r="E163" s="467"/>
      <c r="F163" s="468"/>
      <c r="G163" s="468"/>
      <c r="H163" s="469"/>
      <c r="I163" s="196"/>
      <c r="J163" s="23"/>
      <c r="K163" s="23"/>
    </row>
    <row r="164" spans="1:11" ht="15.75">
      <c r="A164" s="6"/>
      <c r="B164" s="5"/>
      <c r="C164" s="5"/>
      <c r="D164" s="5"/>
      <c r="E164" s="197"/>
      <c r="F164" s="5"/>
      <c r="G164" s="5"/>
      <c r="H164" s="5"/>
      <c r="I164" s="10"/>
      <c r="J164" s="23"/>
      <c r="K164" s="23"/>
    </row>
    <row r="165" spans="1:11" ht="15.75">
      <c r="A165" s="470" t="s">
        <v>575</v>
      </c>
      <c r="B165" s="471"/>
      <c r="C165" s="471"/>
      <c r="D165" s="471"/>
      <c r="E165" s="471"/>
      <c r="F165" s="471"/>
      <c r="G165" s="471"/>
      <c r="H165" s="471"/>
      <c r="I165" s="472"/>
      <c r="J165" s="23"/>
      <c r="K165" s="23"/>
    </row>
    <row r="166" spans="1:11" ht="15.75">
      <c r="A166" s="470" t="s">
        <v>297</v>
      </c>
      <c r="B166" s="471"/>
      <c r="C166" s="471"/>
      <c r="D166" s="471"/>
      <c r="E166" s="471"/>
      <c r="F166" s="471"/>
      <c r="G166" s="471"/>
      <c r="H166" s="471"/>
      <c r="I166" s="472"/>
      <c r="J166" s="23"/>
      <c r="K166" s="23"/>
    </row>
    <row r="167" spans="1:11" ht="15.75">
      <c r="A167" s="477" t="s">
        <v>577</v>
      </c>
      <c r="B167" s="476"/>
      <c r="C167" s="476"/>
      <c r="D167" s="476"/>
      <c r="E167" s="476"/>
      <c r="F167" s="476"/>
      <c r="G167" s="476"/>
      <c r="H167" s="476"/>
      <c r="I167" s="478"/>
      <c r="J167" s="23"/>
      <c r="K167" s="23"/>
    </row>
    <row r="168" spans="1:11" ht="15.75">
      <c r="A168" s="477" t="s">
        <v>576</v>
      </c>
      <c r="B168" s="476"/>
      <c r="C168" s="476"/>
      <c r="D168" s="476"/>
      <c r="E168" s="476"/>
      <c r="F168" s="476"/>
      <c r="G168" s="476"/>
      <c r="H168" s="476"/>
      <c r="I168" s="478"/>
      <c r="J168" s="23"/>
      <c r="K168" s="23"/>
    </row>
    <row r="169" spans="1:11" ht="16.5" thickBot="1">
      <c r="A169" s="189"/>
      <c r="B169" s="31"/>
      <c r="C169" s="31"/>
      <c r="D169" s="31"/>
      <c r="E169" s="31"/>
      <c r="F169" s="31"/>
      <c r="G169" s="31"/>
      <c r="H169" s="31"/>
      <c r="I169" s="190"/>
      <c r="J169" s="20"/>
      <c r="K169" s="20"/>
    </row>
    <row r="170" spans="1:11" ht="15.75">
      <c r="A170" s="242"/>
      <c r="B170" s="243"/>
      <c r="C170" s="243"/>
      <c r="D170" s="244"/>
      <c r="E170" s="249"/>
      <c r="F170" s="210"/>
      <c r="G170" s="208"/>
      <c r="H170" s="208"/>
      <c r="I170" s="43"/>
      <c r="J170" s="23"/>
      <c r="K170" s="23"/>
    </row>
    <row r="171" spans="1:11" ht="15.75">
      <c r="A171" s="242" t="s">
        <v>298</v>
      </c>
      <c r="B171" s="246">
        <v>1</v>
      </c>
      <c r="C171" s="425" t="s">
        <v>655</v>
      </c>
      <c r="D171" s="426"/>
      <c r="E171" s="333" t="s">
        <v>300</v>
      </c>
      <c r="F171" s="249">
        <v>1</v>
      </c>
      <c r="G171" s="425" t="s">
        <v>375</v>
      </c>
      <c r="H171" s="425"/>
      <c r="I171" s="463"/>
      <c r="J171" s="5"/>
      <c r="K171" s="5"/>
    </row>
    <row r="172" spans="1:11" ht="15.75" customHeight="1">
      <c r="A172" s="242"/>
      <c r="B172" s="246"/>
      <c r="C172" s="425" t="s">
        <v>656</v>
      </c>
      <c r="D172" s="426"/>
      <c r="E172" s="248"/>
      <c r="F172" s="249"/>
      <c r="G172" s="425" t="s">
        <v>376</v>
      </c>
      <c r="H172" s="425"/>
      <c r="I172" s="463"/>
      <c r="J172" s="23"/>
      <c r="K172" s="23"/>
    </row>
    <row r="173" spans="1:11" ht="15.75">
      <c r="A173" s="242"/>
      <c r="B173" s="246">
        <v>2</v>
      </c>
      <c r="C173" s="425" t="s">
        <v>657</v>
      </c>
      <c r="D173" s="426"/>
      <c r="E173" s="248"/>
      <c r="F173" s="249"/>
      <c r="G173" s="425"/>
      <c r="H173" s="425"/>
      <c r="I173" s="463"/>
      <c r="J173" s="23"/>
      <c r="K173" s="23"/>
    </row>
    <row r="174" spans="1:11" ht="15.75" customHeight="1">
      <c r="A174" s="242"/>
      <c r="B174" s="246"/>
      <c r="C174" s="425" t="s">
        <v>658</v>
      </c>
      <c r="D174" s="426"/>
      <c r="E174" s="247" t="s">
        <v>321</v>
      </c>
      <c r="F174" s="249">
        <v>1</v>
      </c>
      <c r="G174" s="425" t="s">
        <v>659</v>
      </c>
      <c r="H174" s="425"/>
      <c r="I174" s="463"/>
      <c r="J174" s="23"/>
      <c r="K174" s="23"/>
    </row>
    <row r="175" spans="1:11" ht="15.75">
      <c r="A175" s="242"/>
      <c r="B175" s="246"/>
      <c r="C175" s="425"/>
      <c r="D175" s="426"/>
      <c r="E175" s="248"/>
      <c r="F175" s="249"/>
      <c r="G175" s="425" t="s">
        <v>660</v>
      </c>
      <c r="H175" s="425"/>
      <c r="I175" s="463"/>
      <c r="J175" s="23"/>
      <c r="K175" s="23"/>
    </row>
    <row r="176" spans="1:11" ht="15.75" customHeight="1">
      <c r="A176" s="245" t="s">
        <v>299</v>
      </c>
      <c r="B176" s="338">
        <v>1</v>
      </c>
      <c r="C176" s="459" t="s">
        <v>371</v>
      </c>
      <c r="D176" s="479"/>
      <c r="E176" s="248"/>
      <c r="F176" s="249"/>
      <c r="G176" s="425"/>
      <c r="H176" s="425"/>
      <c r="I176" s="463"/>
      <c r="J176" s="23"/>
      <c r="K176" s="23"/>
    </row>
    <row r="177" spans="1:11" ht="15.75" customHeight="1">
      <c r="A177" s="345"/>
      <c r="B177" s="338"/>
      <c r="C177" s="459" t="s">
        <v>372</v>
      </c>
      <c r="D177" s="479"/>
      <c r="E177" s="248"/>
      <c r="F177" s="249"/>
      <c r="G177" s="253"/>
      <c r="H177" s="253"/>
      <c r="I177" s="325"/>
      <c r="J177" s="23"/>
      <c r="K177" s="23"/>
    </row>
    <row r="178" spans="1:11" ht="15.75" customHeight="1">
      <c r="A178" s="345"/>
      <c r="B178" s="338">
        <v>2</v>
      </c>
      <c r="C178" s="459" t="s">
        <v>373</v>
      </c>
      <c r="D178" s="479"/>
      <c r="E178" s="248"/>
      <c r="F178" s="249"/>
      <c r="G178" s="253"/>
      <c r="H178" s="253"/>
      <c r="I178" s="325"/>
      <c r="J178" s="23"/>
      <c r="K178" s="23"/>
    </row>
    <row r="179" spans="1:11" ht="15.75" customHeight="1">
      <c r="A179" s="345"/>
      <c r="B179" s="338"/>
      <c r="C179" s="459" t="s">
        <v>374</v>
      </c>
      <c r="D179" s="479"/>
      <c r="E179" s="248"/>
      <c r="F179" s="249"/>
      <c r="G179" s="253"/>
      <c r="H179" s="253"/>
      <c r="I179" s="325"/>
      <c r="J179" s="23"/>
      <c r="K179" s="23"/>
    </row>
    <row r="180" spans="1:11" ht="15.75" customHeight="1">
      <c r="A180" s="242"/>
      <c r="B180" s="246"/>
      <c r="C180" s="253"/>
      <c r="D180" s="254"/>
      <c r="E180" s="248"/>
      <c r="F180" s="249"/>
      <c r="G180" s="253"/>
      <c r="H180" s="253"/>
      <c r="I180" s="325"/>
      <c r="J180" s="23"/>
      <c r="K180" s="23"/>
    </row>
    <row r="181" spans="1:11" ht="15.75" customHeight="1">
      <c r="A181" s="242"/>
      <c r="B181" s="246"/>
      <c r="C181" s="253"/>
      <c r="D181" s="254"/>
      <c r="E181" s="248"/>
      <c r="F181" s="249"/>
      <c r="G181" s="253"/>
      <c r="H181" s="253"/>
      <c r="I181" s="325"/>
      <c r="J181" s="23"/>
      <c r="K181" s="23"/>
    </row>
    <row r="182" spans="1:11" ht="15.75" customHeight="1">
      <c r="A182" s="242"/>
      <c r="B182" s="246"/>
      <c r="C182" s="253"/>
      <c r="D182" s="254"/>
      <c r="E182" s="248"/>
      <c r="F182" s="249"/>
      <c r="G182" s="253"/>
      <c r="H182" s="253"/>
      <c r="I182" s="325"/>
      <c r="J182" s="23"/>
      <c r="K182" s="23"/>
    </row>
    <row r="183" spans="1:11" ht="15.75" customHeight="1">
      <c r="A183" s="242"/>
      <c r="B183" s="246"/>
      <c r="C183" s="253"/>
      <c r="D183" s="254"/>
      <c r="E183" s="248"/>
      <c r="F183" s="249"/>
      <c r="G183" s="253"/>
      <c r="H183" s="253"/>
      <c r="I183" s="325"/>
      <c r="J183" s="23"/>
      <c r="K183" s="23"/>
    </row>
    <row r="184" spans="1:11" ht="15.75" customHeight="1">
      <c r="A184" s="242"/>
      <c r="B184" s="246"/>
      <c r="C184" s="253"/>
      <c r="D184" s="254"/>
      <c r="E184" s="248"/>
      <c r="F184" s="249"/>
      <c r="G184" s="253"/>
      <c r="H184" s="253"/>
      <c r="I184" s="325"/>
      <c r="J184" s="23"/>
      <c r="K184" s="23"/>
    </row>
    <row r="185" spans="1:11" ht="15.75" customHeight="1">
      <c r="A185" s="242"/>
      <c r="B185" s="246"/>
      <c r="C185" s="253"/>
      <c r="D185" s="254"/>
      <c r="E185" s="248"/>
      <c r="F185" s="249"/>
      <c r="G185" s="253"/>
      <c r="H185" s="253"/>
      <c r="I185" s="325"/>
      <c r="J185" s="23"/>
      <c r="K185" s="23"/>
    </row>
    <row r="186" spans="1:11" ht="15.75" customHeight="1">
      <c r="A186" s="242"/>
      <c r="B186" s="246"/>
      <c r="C186" s="253"/>
      <c r="D186" s="254"/>
      <c r="E186" s="248"/>
      <c r="F186" s="249"/>
      <c r="G186" s="253"/>
      <c r="H186" s="253"/>
      <c r="I186" s="325"/>
      <c r="J186" s="23"/>
      <c r="K186" s="23"/>
    </row>
    <row r="187" spans="1:11" ht="15.75" customHeight="1">
      <c r="A187" s="242"/>
      <c r="B187" s="246"/>
      <c r="C187" s="253"/>
      <c r="D187" s="254"/>
      <c r="E187" s="248"/>
      <c r="F187" s="249"/>
      <c r="G187" s="253"/>
      <c r="H187" s="253"/>
      <c r="I187" s="325"/>
      <c r="J187" s="23"/>
      <c r="K187" s="23"/>
    </row>
    <row r="188" spans="1:11" ht="15.75" customHeight="1">
      <c r="A188" s="242"/>
      <c r="B188" s="246"/>
      <c r="C188" s="253"/>
      <c r="D188" s="254"/>
      <c r="E188" s="248"/>
      <c r="F188" s="249"/>
      <c r="G188" s="253"/>
      <c r="H188" s="253"/>
      <c r="I188" s="325"/>
      <c r="J188" s="23"/>
      <c r="K188" s="23"/>
    </row>
    <row r="189" spans="1:11" ht="15.75" customHeight="1">
      <c r="A189" s="242"/>
      <c r="B189" s="246"/>
      <c r="C189" s="253"/>
      <c r="D189" s="254"/>
      <c r="E189" s="248"/>
      <c r="F189" s="249"/>
      <c r="G189" s="253"/>
      <c r="H189" s="253"/>
      <c r="I189" s="325"/>
      <c r="J189" s="23"/>
      <c r="K189" s="23"/>
    </row>
    <row r="190" spans="1:11" ht="16.5" thickBot="1">
      <c r="A190" s="207"/>
      <c r="B190" s="209"/>
      <c r="C190" s="250"/>
      <c r="D190" s="251"/>
      <c r="E190" s="213"/>
      <c r="F190" s="211"/>
      <c r="G190" s="250"/>
      <c r="H190" s="250"/>
      <c r="I190" s="252"/>
      <c r="J190" s="23"/>
      <c r="K190" s="23"/>
    </row>
    <row r="191" spans="1:11" ht="15.75">
      <c r="A191" s="224"/>
      <c r="B191" s="461" t="s">
        <v>303</v>
      </c>
      <c r="C191" s="462"/>
      <c r="D191" s="230"/>
      <c r="E191" s="231" t="s">
        <v>303</v>
      </c>
      <c r="F191" s="461" t="s">
        <v>314</v>
      </c>
      <c r="G191" s="462"/>
      <c r="H191" s="231" t="s">
        <v>309</v>
      </c>
      <c r="I191" s="232" t="s">
        <v>311</v>
      </c>
      <c r="J191" s="23"/>
      <c r="K191" s="23"/>
    </row>
    <row r="192" spans="1:11" ht="15.75">
      <c r="A192" s="7" t="s">
        <v>301</v>
      </c>
      <c r="B192" s="457" t="s">
        <v>304</v>
      </c>
      <c r="C192" s="458"/>
      <c r="D192" s="204" t="s">
        <v>319</v>
      </c>
      <c r="E192" s="106" t="s">
        <v>307</v>
      </c>
      <c r="F192" s="457" t="s">
        <v>315</v>
      </c>
      <c r="G192" s="458"/>
      <c r="H192" s="233" t="s">
        <v>39</v>
      </c>
      <c r="I192" s="200" t="s">
        <v>312</v>
      </c>
      <c r="J192" s="20"/>
      <c r="K192" s="20"/>
    </row>
    <row r="193" spans="1:11" ht="15.75">
      <c r="A193" s="234" t="s">
        <v>302</v>
      </c>
      <c r="B193" s="453" t="s">
        <v>305</v>
      </c>
      <c r="C193" s="454"/>
      <c r="D193" s="235" t="s">
        <v>320</v>
      </c>
      <c r="E193" s="205" t="s">
        <v>38</v>
      </c>
      <c r="F193" s="453" t="s">
        <v>316</v>
      </c>
      <c r="G193" s="454"/>
      <c r="H193" s="236" t="s">
        <v>310</v>
      </c>
      <c r="I193" s="206" t="s">
        <v>313</v>
      </c>
      <c r="J193" s="20"/>
      <c r="K193" s="20"/>
    </row>
    <row r="194" spans="1:11" ht="15.75">
      <c r="A194" s="11"/>
      <c r="B194" s="453" t="s">
        <v>306</v>
      </c>
      <c r="C194" s="454"/>
      <c r="D194" s="225"/>
      <c r="E194" s="205" t="s">
        <v>308</v>
      </c>
      <c r="F194" s="453" t="s">
        <v>317</v>
      </c>
      <c r="G194" s="454"/>
      <c r="H194" s="237" t="s">
        <v>39</v>
      </c>
      <c r="I194" s="238" t="s">
        <v>312</v>
      </c>
      <c r="J194" s="23"/>
      <c r="K194" s="23"/>
    </row>
    <row r="195" spans="1:11" ht="15.75">
      <c r="A195" s="226"/>
      <c r="B195" s="455"/>
      <c r="C195" s="456"/>
      <c r="D195" s="228"/>
      <c r="E195" s="239"/>
      <c r="F195" s="435" t="s">
        <v>318</v>
      </c>
      <c r="G195" s="436"/>
      <c r="H195" s="240"/>
      <c r="I195" s="241"/>
      <c r="J195" s="5"/>
      <c r="K195" s="5"/>
    </row>
    <row r="196" spans="1:11" ht="15.75">
      <c r="A196" s="258" t="s">
        <v>336</v>
      </c>
      <c r="B196" s="449">
        <v>0.012</v>
      </c>
      <c r="C196" s="450"/>
      <c r="D196" s="260">
        <v>1</v>
      </c>
      <c r="E196" s="261">
        <f>B196</f>
        <v>0.012</v>
      </c>
      <c r="F196" s="451">
        <f>BHNMS!F10</f>
        <v>47500</v>
      </c>
      <c r="G196" s="452"/>
      <c r="H196" s="262">
        <f>E196*F196</f>
        <v>570</v>
      </c>
      <c r="I196" s="16"/>
      <c r="J196" s="23"/>
      <c r="K196" s="23"/>
    </row>
    <row r="197" spans="1:11" ht="15.75">
      <c r="A197" s="258" t="s">
        <v>337</v>
      </c>
      <c r="B197" s="427">
        <v>0.375</v>
      </c>
      <c r="C197" s="428"/>
      <c r="D197" s="260">
        <v>1</v>
      </c>
      <c r="E197" s="261">
        <f>B197</f>
        <v>0.375</v>
      </c>
      <c r="F197" s="429">
        <f>BHNMS!F8</f>
        <v>35000</v>
      </c>
      <c r="G197" s="430"/>
      <c r="H197" s="262">
        <f>E197*F197</f>
        <v>13125</v>
      </c>
      <c r="I197" s="16"/>
      <c r="J197" s="23"/>
      <c r="K197" s="23"/>
    </row>
    <row r="198" spans="1:11" ht="15.75">
      <c r="A198" s="258" t="s">
        <v>338</v>
      </c>
      <c r="B198" s="427"/>
      <c r="C198" s="428"/>
      <c r="D198" s="260"/>
      <c r="E198" s="261"/>
      <c r="F198" s="480"/>
      <c r="G198" s="481"/>
      <c r="H198" s="262">
        <f>E198*F198</f>
        <v>0</v>
      </c>
      <c r="I198" s="10"/>
      <c r="J198" s="23"/>
      <c r="K198" s="23"/>
    </row>
    <row r="199" spans="1:11" ht="15.75">
      <c r="A199" s="263"/>
      <c r="B199" s="264"/>
      <c r="C199" s="265"/>
      <c r="D199" s="266"/>
      <c r="E199" s="267"/>
      <c r="F199" s="268"/>
      <c r="G199" s="269"/>
      <c r="H199" s="270"/>
      <c r="I199" s="272">
        <f>SUM(H196:H198)</f>
        <v>13695</v>
      </c>
      <c r="J199" s="23"/>
      <c r="K199" s="23"/>
    </row>
    <row r="200" spans="1:11" ht="15.75">
      <c r="A200" s="58"/>
      <c r="B200" s="59"/>
      <c r="C200" s="216"/>
      <c r="D200" s="117"/>
      <c r="E200" s="55"/>
      <c r="F200" s="445" t="s">
        <v>344</v>
      </c>
      <c r="G200" s="446"/>
      <c r="H200" s="160" t="s">
        <v>309</v>
      </c>
      <c r="I200" s="273" t="s">
        <v>311</v>
      </c>
      <c r="J200" s="23"/>
      <c r="K200" s="23"/>
    </row>
    <row r="201" spans="1:11" ht="15.75">
      <c r="A201" s="7" t="s">
        <v>339</v>
      </c>
      <c r="B201" s="447" t="s">
        <v>341</v>
      </c>
      <c r="C201" s="448"/>
      <c r="D201" s="275" t="s">
        <v>342</v>
      </c>
      <c r="E201" s="55"/>
      <c r="F201" s="441" t="s">
        <v>39</v>
      </c>
      <c r="G201" s="442"/>
      <c r="H201" s="160" t="s">
        <v>39</v>
      </c>
      <c r="I201" s="200" t="s">
        <v>346</v>
      </c>
      <c r="J201" s="23"/>
      <c r="K201" s="23"/>
    </row>
    <row r="202" spans="1:11" ht="15.75">
      <c r="A202" s="234" t="s">
        <v>340</v>
      </c>
      <c r="B202" s="431" t="s">
        <v>38</v>
      </c>
      <c r="C202" s="432"/>
      <c r="D202" s="276" t="s">
        <v>44</v>
      </c>
      <c r="E202" s="55"/>
      <c r="F202" s="443" t="s">
        <v>345</v>
      </c>
      <c r="G202" s="444"/>
      <c r="H202" s="277" t="s">
        <v>310</v>
      </c>
      <c r="I202" s="206" t="s">
        <v>313</v>
      </c>
      <c r="J202" s="23"/>
      <c r="K202" s="23"/>
    </row>
    <row r="203" spans="1:11" ht="15.75">
      <c r="A203" s="58"/>
      <c r="B203" s="119"/>
      <c r="C203" s="215"/>
      <c r="D203" s="117"/>
      <c r="E203" s="55"/>
      <c r="F203" s="433" t="s">
        <v>44</v>
      </c>
      <c r="G203" s="434"/>
      <c r="H203" s="236" t="s">
        <v>39</v>
      </c>
      <c r="I203" s="238" t="s">
        <v>346</v>
      </c>
      <c r="J203" s="23"/>
      <c r="K203" s="23"/>
    </row>
    <row r="204" spans="1:11" ht="15.75">
      <c r="A204" s="217"/>
      <c r="B204" s="218"/>
      <c r="C204" s="219"/>
      <c r="D204" s="220"/>
      <c r="E204" s="221"/>
      <c r="F204" s="435" t="s">
        <v>39</v>
      </c>
      <c r="G204" s="436"/>
      <c r="H204" s="222"/>
      <c r="I204" s="223"/>
      <c r="J204" s="20"/>
      <c r="K204" s="20"/>
    </row>
    <row r="205" spans="1:11" ht="15.75">
      <c r="A205" s="58"/>
      <c r="B205" s="59"/>
      <c r="C205" s="216"/>
      <c r="D205" s="117"/>
      <c r="E205" s="55"/>
      <c r="F205" s="214"/>
      <c r="G205" s="147"/>
      <c r="H205" s="62"/>
      <c r="I205" s="63"/>
      <c r="J205" s="23"/>
      <c r="K205" s="23"/>
    </row>
    <row r="206" spans="1:11" ht="15.75">
      <c r="A206" s="11" t="s">
        <v>76</v>
      </c>
      <c r="B206" s="427" t="s">
        <v>76</v>
      </c>
      <c r="C206" s="428"/>
      <c r="D206" s="118" t="s">
        <v>76</v>
      </c>
      <c r="E206" s="118" t="s">
        <v>76</v>
      </c>
      <c r="F206" s="427" t="s">
        <v>76</v>
      </c>
      <c r="G206" s="428"/>
      <c r="H206" s="118" t="s">
        <v>76</v>
      </c>
      <c r="I206" s="300" t="s">
        <v>76</v>
      </c>
      <c r="J206" s="5"/>
      <c r="K206" s="5"/>
    </row>
    <row r="207" spans="1:11" ht="15.75">
      <c r="A207" s="58"/>
      <c r="B207" s="59"/>
      <c r="C207" s="216"/>
      <c r="D207" s="117"/>
      <c r="E207" s="55"/>
      <c r="F207" s="214"/>
      <c r="G207" s="147"/>
      <c r="H207" s="62"/>
      <c r="I207" s="63"/>
      <c r="J207" s="23"/>
      <c r="K207" s="23"/>
    </row>
    <row r="208" spans="1:11" ht="15.75">
      <c r="A208" s="263"/>
      <c r="B208" s="264"/>
      <c r="C208" s="265"/>
      <c r="D208" s="266"/>
      <c r="E208" s="267"/>
      <c r="F208" s="278"/>
      <c r="G208" s="279"/>
      <c r="H208" s="280"/>
      <c r="I208" s="271"/>
      <c r="J208" s="23"/>
      <c r="K208" s="23"/>
    </row>
    <row r="209" spans="1:11" ht="15.75">
      <c r="A209" s="58"/>
      <c r="B209" s="119"/>
      <c r="C209" s="215"/>
      <c r="D209" s="117"/>
      <c r="E209" s="55"/>
      <c r="F209" s="110"/>
      <c r="G209" s="109"/>
      <c r="H209" s="56"/>
      <c r="I209" s="57"/>
      <c r="J209" s="23"/>
      <c r="K209" s="23"/>
    </row>
    <row r="210" spans="1:11" ht="15.75">
      <c r="A210" s="7" t="s">
        <v>347</v>
      </c>
      <c r="B210" s="439" t="s">
        <v>303</v>
      </c>
      <c r="C210" s="440"/>
      <c r="D210" s="282" t="s">
        <v>348</v>
      </c>
      <c r="E210" s="233" t="s">
        <v>350</v>
      </c>
      <c r="F210" s="441" t="s">
        <v>343</v>
      </c>
      <c r="G210" s="442"/>
      <c r="H210" s="282" t="s">
        <v>309</v>
      </c>
      <c r="I210" s="283" t="s">
        <v>311</v>
      </c>
      <c r="J210" s="23"/>
      <c r="K210" s="23"/>
    </row>
    <row r="211" spans="1:11" ht="15.75">
      <c r="A211" s="234" t="s">
        <v>149</v>
      </c>
      <c r="B211" s="439" t="s">
        <v>347</v>
      </c>
      <c r="C211" s="440"/>
      <c r="D211" s="233" t="s">
        <v>319</v>
      </c>
      <c r="E211" s="233" t="s">
        <v>351</v>
      </c>
      <c r="F211" s="441" t="s">
        <v>39</v>
      </c>
      <c r="G211" s="442"/>
      <c r="H211" s="233" t="s">
        <v>39</v>
      </c>
      <c r="I211" s="200" t="s">
        <v>353</v>
      </c>
      <c r="J211" s="23"/>
      <c r="K211" s="23"/>
    </row>
    <row r="212" spans="1:11" ht="15.75">
      <c r="A212" s="11"/>
      <c r="B212" s="431" t="s">
        <v>38</v>
      </c>
      <c r="C212" s="432"/>
      <c r="D212" s="236" t="s">
        <v>320</v>
      </c>
      <c r="E212" s="236" t="s">
        <v>352</v>
      </c>
      <c r="F212" s="443" t="s">
        <v>345</v>
      </c>
      <c r="G212" s="444"/>
      <c r="H212" s="236" t="s">
        <v>310</v>
      </c>
      <c r="I212" s="206" t="s">
        <v>313</v>
      </c>
      <c r="J212" s="23"/>
      <c r="K212" s="23"/>
    </row>
    <row r="213" spans="1:11" ht="15.75">
      <c r="A213" s="11"/>
      <c r="B213" s="431" t="s">
        <v>168</v>
      </c>
      <c r="C213" s="432"/>
      <c r="D213" s="237" t="s">
        <v>349</v>
      </c>
      <c r="E213" s="237" t="s">
        <v>349</v>
      </c>
      <c r="F213" s="433" t="s">
        <v>44</v>
      </c>
      <c r="G213" s="434"/>
      <c r="H213" s="237" t="s">
        <v>39</v>
      </c>
      <c r="I213" s="238" t="s">
        <v>353</v>
      </c>
      <c r="J213" s="23"/>
      <c r="K213" s="23"/>
    </row>
    <row r="214" spans="1:11" ht="15.75">
      <c r="A214" s="226"/>
      <c r="B214" s="227"/>
      <c r="C214" s="195"/>
      <c r="D214" s="228"/>
      <c r="E214" s="194"/>
      <c r="F214" s="435" t="s">
        <v>39</v>
      </c>
      <c r="G214" s="436"/>
      <c r="H214" s="289"/>
      <c r="I214" s="229"/>
      <c r="J214" s="23"/>
      <c r="K214" s="23"/>
    </row>
    <row r="215" spans="1:11" ht="15.75">
      <c r="A215" s="11"/>
      <c r="B215" s="27"/>
      <c r="C215" s="192"/>
      <c r="D215" s="225"/>
      <c r="E215" s="5"/>
      <c r="F215" s="257"/>
      <c r="G215" s="180"/>
      <c r="H215" s="9"/>
      <c r="I215" s="10"/>
      <c r="J215" s="23"/>
      <c r="K215" s="23"/>
    </row>
    <row r="216" spans="1:11" ht="15.75">
      <c r="A216" s="258" t="s">
        <v>599</v>
      </c>
      <c r="B216" s="427"/>
      <c r="C216" s="428"/>
      <c r="D216" s="118" t="s">
        <v>76</v>
      </c>
      <c r="E216" s="261"/>
      <c r="F216" s="437">
        <f>BHNMS!H196</f>
        <v>0</v>
      </c>
      <c r="G216" s="438"/>
      <c r="H216" s="262">
        <f>E216*F216</f>
        <v>0</v>
      </c>
      <c r="I216" s="16"/>
      <c r="J216" s="23"/>
      <c r="K216" s="23"/>
    </row>
    <row r="217" spans="1:11" ht="15.75">
      <c r="A217" s="11"/>
      <c r="B217" s="12"/>
      <c r="C217" s="201"/>
      <c r="D217" s="225"/>
      <c r="E217" s="5"/>
      <c r="F217" s="281"/>
      <c r="G217" s="256"/>
      <c r="H217" s="18"/>
      <c r="I217" s="16"/>
      <c r="J217" s="20"/>
      <c r="K217" s="20"/>
    </row>
    <row r="218" spans="1:11" ht="15.75">
      <c r="A218" s="284"/>
      <c r="B218" s="285"/>
      <c r="C218" s="290"/>
      <c r="D218" s="286"/>
      <c r="E218" s="287"/>
      <c r="F218" s="291"/>
      <c r="G218" s="292"/>
      <c r="H218" s="293"/>
      <c r="I218" s="301">
        <f>SUM(H215:H217)</f>
        <v>0</v>
      </c>
      <c r="J218" s="23"/>
      <c r="K218" s="23"/>
    </row>
    <row r="219" spans="1:11" ht="15.75">
      <c r="A219" s="11"/>
      <c r="B219" s="12"/>
      <c r="C219" s="201"/>
      <c r="D219" s="225"/>
      <c r="E219" s="5"/>
      <c r="F219" s="281"/>
      <c r="G219" s="259"/>
      <c r="H219" s="14"/>
      <c r="I219" s="16"/>
      <c r="J219" s="5"/>
      <c r="K219" s="5"/>
    </row>
    <row r="220" spans="1:11" ht="15.75">
      <c r="A220" s="226"/>
      <c r="B220" s="227"/>
      <c r="C220" s="203"/>
      <c r="D220" s="228"/>
      <c r="E220" s="194"/>
      <c r="F220" s="294"/>
      <c r="G220" s="295"/>
      <c r="H220" s="296" t="s">
        <v>354</v>
      </c>
      <c r="I220" s="229">
        <f>I199+I218</f>
        <v>13695</v>
      </c>
      <c r="J220" s="23"/>
      <c r="K220" s="23"/>
    </row>
    <row r="221" spans="1:11" ht="15.75">
      <c r="A221" s="303" t="s">
        <v>357</v>
      </c>
      <c r="B221" s="423">
        <v>1</v>
      </c>
      <c r="C221" s="424"/>
      <c r="D221" s="304" t="s">
        <v>44</v>
      </c>
      <c r="E221" s="306" t="s">
        <v>13</v>
      </c>
      <c r="F221" s="305"/>
      <c r="G221" s="306"/>
      <c r="H221" s="307"/>
      <c r="I221" s="288"/>
      <c r="J221" s="23"/>
      <c r="K221" s="23"/>
    </row>
    <row r="222" spans="1:11" ht="15.75">
      <c r="A222" s="7"/>
      <c r="B222" s="12"/>
      <c r="C222" s="201"/>
      <c r="D222" s="202"/>
      <c r="E222" s="282"/>
      <c r="F222" s="255"/>
      <c r="G222" s="259"/>
      <c r="H222" s="14"/>
      <c r="I222" s="16"/>
      <c r="J222" s="23"/>
      <c r="K222" s="23"/>
    </row>
    <row r="223" spans="1:11" ht="15.75">
      <c r="A223" s="11"/>
      <c r="B223" s="12"/>
      <c r="C223" s="201"/>
      <c r="D223" s="275" t="s">
        <v>359</v>
      </c>
      <c r="E223" s="177" t="s">
        <v>358</v>
      </c>
      <c r="F223" s="255"/>
      <c r="G223" s="233" t="s">
        <v>39</v>
      </c>
      <c r="H223" s="315">
        <f>I220/8</f>
        <v>1711.875</v>
      </c>
      <c r="I223" s="310" t="s">
        <v>360</v>
      </c>
      <c r="J223" s="23"/>
      <c r="K223" s="23"/>
    </row>
    <row r="224" spans="1:11" ht="16.5" thickBot="1">
      <c r="A224" s="308"/>
      <c r="B224" s="32"/>
      <c r="C224" s="309"/>
      <c r="D224" s="311"/>
      <c r="E224" s="31"/>
      <c r="F224" s="312"/>
      <c r="G224" s="313"/>
      <c r="H224" s="314"/>
      <c r="I224" s="173"/>
      <c r="J224" s="23"/>
      <c r="K224" s="23"/>
    </row>
    <row r="225" spans="1:11" ht="15.75">
      <c r="A225" s="13"/>
      <c r="B225" s="12"/>
      <c r="C225" s="13"/>
      <c r="D225" s="5"/>
      <c r="E225" s="5"/>
      <c r="F225" s="140"/>
      <c r="G225" s="302"/>
      <c r="H225" s="140"/>
      <c r="I225" s="23"/>
      <c r="J225" s="23"/>
      <c r="K225" s="23"/>
    </row>
    <row r="226" spans="1:11" ht="15.75">
      <c r="A226" s="13"/>
      <c r="B226" s="12"/>
      <c r="C226" s="13"/>
      <c r="D226" s="5"/>
      <c r="E226" s="5"/>
      <c r="F226" s="140"/>
      <c r="G226" s="302"/>
      <c r="H226" s="140"/>
      <c r="I226" s="23"/>
      <c r="J226" s="23"/>
      <c r="K226" s="23"/>
    </row>
    <row r="227" spans="1:11" ht="15.75">
      <c r="A227" s="13"/>
      <c r="B227" s="12"/>
      <c r="C227" s="13"/>
      <c r="D227" s="5"/>
      <c r="E227" s="5"/>
      <c r="F227" s="140"/>
      <c r="G227" s="302"/>
      <c r="H227" s="140"/>
      <c r="I227" s="23"/>
      <c r="J227" s="23"/>
      <c r="K227" s="23"/>
    </row>
    <row r="228" spans="1:11" ht="15.75">
      <c r="A228" s="13"/>
      <c r="B228" s="12"/>
      <c r="C228" s="13"/>
      <c r="D228" s="5"/>
      <c r="E228" s="5"/>
      <c r="F228" s="140"/>
      <c r="G228" s="302"/>
      <c r="H228" s="140"/>
      <c r="I228" s="23"/>
      <c r="J228" s="23"/>
      <c r="K228" s="23"/>
    </row>
    <row r="229" spans="1:11" ht="15.75">
      <c r="A229" s="13"/>
      <c r="B229" s="12"/>
      <c r="C229" s="13"/>
      <c r="D229" s="5"/>
      <c r="E229" s="5"/>
      <c r="F229" s="140"/>
      <c r="G229" s="302"/>
      <c r="H229" s="140"/>
      <c r="I229" s="23"/>
      <c r="J229" s="23"/>
      <c r="K229" s="23"/>
    </row>
    <row r="230" spans="1:11" ht="15.75">
      <c r="A230" s="13"/>
      <c r="B230" s="12"/>
      <c r="C230" s="13"/>
      <c r="D230" s="5"/>
      <c r="E230" s="5"/>
      <c r="F230" s="140"/>
      <c r="G230" s="302"/>
      <c r="H230" s="140"/>
      <c r="I230" s="23"/>
      <c r="J230" s="23"/>
      <c r="K230" s="23"/>
    </row>
    <row r="231" spans="1:11" ht="15.75">
      <c r="A231" s="13"/>
      <c r="B231" s="12"/>
      <c r="C231" s="13"/>
      <c r="D231" s="5"/>
      <c r="E231" s="5"/>
      <c r="F231" s="140"/>
      <c r="G231" s="302"/>
      <c r="H231" s="140"/>
      <c r="I231" s="23"/>
      <c r="J231" s="23"/>
      <c r="K231" s="23"/>
    </row>
    <row r="232" spans="1:11" ht="15.75">
      <c r="A232" s="13"/>
      <c r="B232" s="12"/>
      <c r="C232" s="13"/>
      <c r="D232" s="5"/>
      <c r="E232" s="5"/>
      <c r="F232" s="140"/>
      <c r="G232" s="302"/>
      <c r="H232" s="140"/>
      <c r="I232" s="23"/>
      <c r="J232" s="23"/>
      <c r="K232" s="23"/>
    </row>
    <row r="233" spans="1:11" ht="15.75">
      <c r="A233" s="13"/>
      <c r="B233" s="12"/>
      <c r="C233" s="13"/>
      <c r="D233" s="5"/>
      <c r="E233" s="5"/>
      <c r="F233" s="140"/>
      <c r="G233" s="302"/>
      <c r="H233" s="140"/>
      <c r="I233" s="23"/>
      <c r="J233" s="23"/>
      <c r="K233" s="23"/>
    </row>
    <row r="234" spans="1:11" ht="15.75">
      <c r="A234" s="13"/>
      <c r="B234" s="12"/>
      <c r="C234" s="13"/>
      <c r="D234" s="5"/>
      <c r="E234" s="5"/>
      <c r="F234" s="140"/>
      <c r="G234" s="302"/>
      <c r="H234" s="140"/>
      <c r="I234" s="23"/>
      <c r="J234" s="23"/>
      <c r="K234" s="23"/>
    </row>
    <row r="235" spans="4:11" ht="16.5" thickBot="1">
      <c r="D235" s="39"/>
      <c r="I235" s="23" t="s">
        <v>630</v>
      </c>
      <c r="J235" s="23"/>
      <c r="K235" s="23"/>
    </row>
    <row r="236" spans="1:11" ht="15.75">
      <c r="A236" s="186"/>
      <c r="B236" s="187"/>
      <c r="C236" s="187"/>
      <c r="D236" s="191"/>
      <c r="E236" s="212"/>
      <c r="F236" s="187"/>
      <c r="G236" s="187"/>
      <c r="H236" s="191"/>
      <c r="I236" s="188"/>
      <c r="J236" s="23"/>
      <c r="K236" s="23"/>
    </row>
    <row r="237" spans="1:11" ht="15.75">
      <c r="A237" s="6"/>
      <c r="B237" s="5"/>
      <c r="C237" s="5"/>
      <c r="D237" s="192"/>
      <c r="E237" s="457" t="s">
        <v>295</v>
      </c>
      <c r="F237" s="471"/>
      <c r="G237" s="471"/>
      <c r="H237" s="458"/>
      <c r="I237" s="200" t="s">
        <v>294</v>
      </c>
      <c r="J237" s="23"/>
      <c r="K237" s="23"/>
    </row>
    <row r="238" spans="1:11" ht="15.75">
      <c r="A238" s="6"/>
      <c r="B238" s="5"/>
      <c r="C238" s="465"/>
      <c r="D238" s="466"/>
      <c r="E238" s="473" t="s">
        <v>296</v>
      </c>
      <c r="F238" s="474"/>
      <c r="G238" s="474"/>
      <c r="H238" s="475"/>
      <c r="I238" s="199" t="s">
        <v>158</v>
      </c>
      <c r="J238" s="23"/>
      <c r="K238" s="23"/>
    </row>
    <row r="239" spans="1:11" ht="15.75">
      <c r="A239" s="6"/>
      <c r="B239" s="5"/>
      <c r="C239" s="476"/>
      <c r="D239" s="454"/>
      <c r="E239" s="457" t="s">
        <v>585</v>
      </c>
      <c r="F239" s="471"/>
      <c r="G239" s="471"/>
      <c r="H239" s="458"/>
      <c r="I239" s="10"/>
      <c r="J239" s="23"/>
      <c r="K239" s="23"/>
    </row>
    <row r="240" spans="1:11" ht="15.75">
      <c r="A240" s="6"/>
      <c r="B240" s="5"/>
      <c r="C240" s="5"/>
      <c r="D240" s="192"/>
      <c r="E240" s="453" t="s">
        <v>584</v>
      </c>
      <c r="F240" s="476"/>
      <c r="G240" s="476"/>
      <c r="H240" s="454"/>
      <c r="I240" s="198" t="s">
        <v>390</v>
      </c>
      <c r="J240" s="20"/>
      <c r="K240" s="20"/>
    </row>
    <row r="241" spans="1:11" ht="15.75">
      <c r="A241" s="193"/>
      <c r="B241" s="194"/>
      <c r="C241" s="194"/>
      <c r="D241" s="195"/>
      <c r="E241" s="467"/>
      <c r="F241" s="468"/>
      <c r="G241" s="468"/>
      <c r="H241" s="469"/>
      <c r="I241" s="196"/>
      <c r="J241" s="23"/>
      <c r="K241" s="23"/>
    </row>
    <row r="242" spans="1:11" ht="15.75">
      <c r="A242" s="6"/>
      <c r="B242" s="5"/>
      <c r="C242" s="5"/>
      <c r="D242" s="5"/>
      <c r="E242" s="197"/>
      <c r="F242" s="5"/>
      <c r="G242" s="5"/>
      <c r="H242" s="5"/>
      <c r="I242" s="10"/>
      <c r="J242" s="5"/>
      <c r="K242" s="5"/>
    </row>
    <row r="243" spans="1:11" ht="15.75">
      <c r="A243" s="470" t="s">
        <v>575</v>
      </c>
      <c r="B243" s="471"/>
      <c r="C243" s="471"/>
      <c r="D243" s="471"/>
      <c r="E243" s="471"/>
      <c r="F243" s="471"/>
      <c r="G243" s="471"/>
      <c r="H243" s="471"/>
      <c r="I243" s="472"/>
      <c r="J243" s="23"/>
      <c r="K243" s="23"/>
    </row>
    <row r="244" spans="1:11" ht="15.75">
      <c r="A244" s="470" t="s">
        <v>297</v>
      </c>
      <c r="B244" s="471"/>
      <c r="C244" s="471"/>
      <c r="D244" s="471"/>
      <c r="E244" s="471"/>
      <c r="F244" s="471"/>
      <c r="G244" s="471"/>
      <c r="H244" s="471"/>
      <c r="I244" s="472"/>
      <c r="J244" s="23"/>
      <c r="K244" s="23"/>
    </row>
    <row r="245" spans="1:11" ht="15.75">
      <c r="A245" s="477" t="s">
        <v>577</v>
      </c>
      <c r="B245" s="476"/>
      <c r="C245" s="476"/>
      <c r="D245" s="476"/>
      <c r="E245" s="476"/>
      <c r="F245" s="476"/>
      <c r="G245" s="476"/>
      <c r="H245" s="476"/>
      <c r="I245" s="478"/>
      <c r="J245" s="23"/>
      <c r="K245" s="23"/>
    </row>
    <row r="246" spans="1:11" ht="15.75">
      <c r="A246" s="477" t="s">
        <v>576</v>
      </c>
      <c r="B246" s="476"/>
      <c r="C246" s="476"/>
      <c r="D246" s="476"/>
      <c r="E246" s="476"/>
      <c r="F246" s="476"/>
      <c r="G246" s="476"/>
      <c r="H246" s="476"/>
      <c r="I246" s="478"/>
      <c r="J246" s="23"/>
      <c r="K246" s="23"/>
    </row>
    <row r="247" spans="1:11" ht="16.5" thickBot="1">
      <c r="A247" s="189"/>
      <c r="B247" s="31"/>
      <c r="C247" s="31"/>
      <c r="D247" s="31"/>
      <c r="E247" s="31"/>
      <c r="F247" s="31"/>
      <c r="G247" s="31"/>
      <c r="H247" s="31"/>
      <c r="I247" s="190"/>
      <c r="J247" s="23"/>
      <c r="K247" s="23"/>
    </row>
    <row r="248" spans="1:11" ht="15.75">
      <c r="A248" s="242"/>
      <c r="B248" s="243"/>
      <c r="C248" s="243"/>
      <c r="D248" s="244"/>
      <c r="E248" s="333"/>
      <c r="F248" s="210"/>
      <c r="G248" s="208"/>
      <c r="H248" s="208"/>
      <c r="I248" s="43"/>
      <c r="J248" s="23"/>
      <c r="K248" s="23"/>
    </row>
    <row r="249" spans="1:11" ht="15.75">
      <c r="A249" s="242" t="s">
        <v>298</v>
      </c>
      <c r="B249" s="246">
        <v>1</v>
      </c>
      <c r="C249" s="425" t="s">
        <v>661</v>
      </c>
      <c r="D249" s="426"/>
      <c r="E249" s="333" t="s">
        <v>300</v>
      </c>
      <c r="F249" s="249">
        <v>1</v>
      </c>
      <c r="G249" s="425" t="s">
        <v>667</v>
      </c>
      <c r="H249" s="425"/>
      <c r="I249" s="463"/>
      <c r="J249" s="23"/>
      <c r="K249" s="23"/>
    </row>
    <row r="250" spans="1:11" ht="15.75">
      <c r="A250" s="242"/>
      <c r="B250" s="246">
        <v>2</v>
      </c>
      <c r="C250" s="425" t="s">
        <v>662</v>
      </c>
      <c r="D250" s="426"/>
      <c r="E250" s="248"/>
      <c r="F250" s="249">
        <v>2</v>
      </c>
      <c r="G250" s="425" t="s">
        <v>668</v>
      </c>
      <c r="H250" s="425"/>
      <c r="I250" s="463"/>
      <c r="J250" s="23"/>
      <c r="K250" s="23"/>
    </row>
    <row r="251" spans="1:11" ht="15.75" customHeight="1">
      <c r="A251" s="242"/>
      <c r="B251" s="246"/>
      <c r="C251" s="425" t="s">
        <v>663</v>
      </c>
      <c r="D251" s="426"/>
      <c r="E251" s="248"/>
      <c r="F251" s="320"/>
      <c r="G251" s="482"/>
      <c r="H251" s="482"/>
      <c r="I251" s="483"/>
      <c r="J251" s="23"/>
      <c r="K251" s="23"/>
    </row>
    <row r="252" spans="1:11" ht="15.75">
      <c r="A252" s="242"/>
      <c r="B252" s="246">
        <v>3</v>
      </c>
      <c r="C252" s="425" t="s">
        <v>664</v>
      </c>
      <c r="D252" s="426"/>
      <c r="E252" s="248"/>
      <c r="F252" s="320"/>
      <c r="G252" s="482"/>
      <c r="H252" s="482"/>
      <c r="I252" s="483"/>
      <c r="J252" s="23"/>
      <c r="K252" s="23"/>
    </row>
    <row r="253" spans="1:11" ht="15.75">
      <c r="A253" s="242"/>
      <c r="B253" s="246">
        <v>3</v>
      </c>
      <c r="C253" s="425" t="s">
        <v>665</v>
      </c>
      <c r="D253" s="426"/>
      <c r="E253" s="247" t="s">
        <v>321</v>
      </c>
      <c r="F253" s="247">
        <v>1</v>
      </c>
      <c r="G253" s="459" t="s">
        <v>383</v>
      </c>
      <c r="H253" s="459"/>
      <c r="I253" s="460"/>
      <c r="J253" s="20"/>
      <c r="K253" s="20"/>
    </row>
    <row r="254" spans="1:11" ht="15.75">
      <c r="A254" s="242"/>
      <c r="B254" s="246"/>
      <c r="C254" s="425" t="s">
        <v>666</v>
      </c>
      <c r="D254" s="426"/>
      <c r="E254" s="248"/>
      <c r="F254" s="247">
        <v>2</v>
      </c>
      <c r="G254" s="459" t="s">
        <v>384</v>
      </c>
      <c r="H254" s="459"/>
      <c r="I254" s="460"/>
      <c r="J254" s="20"/>
      <c r="K254" s="20"/>
    </row>
    <row r="255" spans="1:11" ht="15.75">
      <c r="A255" s="242"/>
      <c r="B255" s="316"/>
      <c r="C255" s="326"/>
      <c r="D255" s="327"/>
      <c r="E255" s="248"/>
      <c r="F255" s="247"/>
      <c r="G255" s="459" t="s">
        <v>385</v>
      </c>
      <c r="H255" s="459"/>
      <c r="I255" s="460"/>
      <c r="J255" s="20"/>
      <c r="K255" s="20"/>
    </row>
    <row r="256" spans="1:11" ht="15.75">
      <c r="A256" s="245" t="s">
        <v>299</v>
      </c>
      <c r="B256" s="316">
        <v>1</v>
      </c>
      <c r="C256" s="459" t="s">
        <v>377</v>
      </c>
      <c r="D256" s="479"/>
      <c r="E256" s="248"/>
      <c r="F256" s="320"/>
      <c r="G256" s="326"/>
      <c r="H256" s="326"/>
      <c r="I256" s="328"/>
      <c r="J256" s="20"/>
      <c r="K256" s="20"/>
    </row>
    <row r="257" spans="1:11" ht="15.75">
      <c r="A257" s="242"/>
      <c r="B257" s="316"/>
      <c r="C257" s="459" t="s">
        <v>378</v>
      </c>
      <c r="D257" s="479"/>
      <c r="E257" s="248"/>
      <c r="F257" s="320"/>
      <c r="G257" s="326"/>
      <c r="H257" s="326"/>
      <c r="I257" s="328"/>
      <c r="J257" s="20"/>
      <c r="K257" s="20"/>
    </row>
    <row r="258" spans="1:11" ht="15.75">
      <c r="A258" s="242"/>
      <c r="B258" s="316">
        <v>2</v>
      </c>
      <c r="C258" s="459" t="s">
        <v>379</v>
      </c>
      <c r="D258" s="479"/>
      <c r="E258" s="248"/>
      <c r="F258" s="320"/>
      <c r="G258" s="326"/>
      <c r="H258" s="326"/>
      <c r="I258" s="328"/>
      <c r="J258" s="20"/>
      <c r="K258" s="20"/>
    </row>
    <row r="259" spans="1:11" ht="15.75">
      <c r="A259" s="242"/>
      <c r="B259" s="316"/>
      <c r="C259" s="459" t="s">
        <v>380</v>
      </c>
      <c r="D259" s="479"/>
      <c r="E259" s="248"/>
      <c r="F259" s="320"/>
      <c r="G259" s="326"/>
      <c r="H259" s="326"/>
      <c r="I259" s="328"/>
      <c r="J259" s="20"/>
      <c r="K259" s="20"/>
    </row>
    <row r="260" spans="1:11" ht="15.75">
      <c r="A260" s="242"/>
      <c r="B260" s="316">
        <v>3</v>
      </c>
      <c r="C260" s="459" t="s">
        <v>381</v>
      </c>
      <c r="D260" s="479"/>
      <c r="E260" s="248"/>
      <c r="F260" s="320"/>
      <c r="G260" s="326"/>
      <c r="H260" s="326"/>
      <c r="I260" s="328"/>
      <c r="J260" s="20"/>
      <c r="K260" s="20"/>
    </row>
    <row r="261" spans="1:11" ht="15.75">
      <c r="A261" s="242"/>
      <c r="B261" s="316">
        <v>4</v>
      </c>
      <c r="C261" s="459" t="s">
        <v>382</v>
      </c>
      <c r="D261" s="479"/>
      <c r="E261" s="248"/>
      <c r="F261" s="320"/>
      <c r="G261" s="326"/>
      <c r="H261" s="326"/>
      <c r="I261" s="328"/>
      <c r="J261" s="20"/>
      <c r="K261" s="20"/>
    </row>
    <row r="262" spans="1:11" ht="15.75">
      <c r="A262" s="242"/>
      <c r="B262" s="316"/>
      <c r="C262" s="326"/>
      <c r="D262" s="327"/>
      <c r="E262" s="248"/>
      <c r="F262" s="320"/>
      <c r="G262" s="326"/>
      <c r="H262" s="326"/>
      <c r="I262" s="328"/>
      <c r="J262" s="20"/>
      <c r="K262" s="20"/>
    </row>
    <row r="263" spans="1:11" ht="15.75">
      <c r="A263" s="242"/>
      <c r="B263" s="316"/>
      <c r="C263" s="326"/>
      <c r="D263" s="327"/>
      <c r="E263" s="248"/>
      <c r="F263" s="320"/>
      <c r="G263" s="326"/>
      <c r="H263" s="326"/>
      <c r="I263" s="328"/>
      <c r="J263" s="20"/>
      <c r="K263" s="20"/>
    </row>
    <row r="264" spans="1:11" ht="15.75">
      <c r="A264" s="242"/>
      <c r="B264" s="316"/>
      <c r="C264" s="326"/>
      <c r="D264" s="327"/>
      <c r="E264" s="248"/>
      <c r="F264" s="320"/>
      <c r="G264" s="326"/>
      <c r="H264" s="326"/>
      <c r="I264" s="328"/>
      <c r="J264" s="20"/>
      <c r="K264" s="20"/>
    </row>
    <row r="265" spans="1:11" ht="15.75">
      <c r="A265" s="242"/>
      <c r="B265" s="316"/>
      <c r="C265" s="326"/>
      <c r="D265" s="327"/>
      <c r="E265" s="248"/>
      <c r="F265" s="320"/>
      <c r="G265" s="326"/>
      <c r="H265" s="326"/>
      <c r="I265" s="328"/>
      <c r="J265" s="20"/>
      <c r="K265" s="20"/>
    </row>
    <row r="266" spans="1:11" ht="15.75">
      <c r="A266" s="242"/>
      <c r="B266" s="316"/>
      <c r="C266" s="326"/>
      <c r="D266" s="327"/>
      <c r="E266" s="248"/>
      <c r="F266" s="320"/>
      <c r="G266" s="326"/>
      <c r="H266" s="326"/>
      <c r="I266" s="328"/>
      <c r="J266" s="20"/>
      <c r="K266" s="20"/>
    </row>
    <row r="267" spans="1:11" ht="15.75">
      <c r="A267" s="242"/>
      <c r="B267" s="316"/>
      <c r="C267" s="326"/>
      <c r="D267" s="327"/>
      <c r="E267" s="248"/>
      <c r="F267" s="320"/>
      <c r="G267" s="326"/>
      <c r="H267" s="326"/>
      <c r="I267" s="328"/>
      <c r="J267" s="20"/>
      <c r="K267" s="20"/>
    </row>
    <row r="268" spans="1:11" ht="16.5" thickBot="1">
      <c r="A268" s="207"/>
      <c r="B268" s="317"/>
      <c r="C268" s="318"/>
      <c r="D268" s="319"/>
      <c r="E268" s="213"/>
      <c r="F268" s="211"/>
      <c r="G268" s="250"/>
      <c r="H268" s="250"/>
      <c r="I268" s="252"/>
      <c r="J268" s="5"/>
      <c r="K268" s="5"/>
    </row>
    <row r="269" spans="1:11" ht="15.75">
      <c r="A269" s="224"/>
      <c r="B269" s="461" t="s">
        <v>303</v>
      </c>
      <c r="C269" s="462"/>
      <c r="D269" s="230"/>
      <c r="E269" s="231" t="s">
        <v>303</v>
      </c>
      <c r="F269" s="461" t="s">
        <v>314</v>
      </c>
      <c r="G269" s="462"/>
      <c r="H269" s="231" t="s">
        <v>309</v>
      </c>
      <c r="I269" s="232" t="s">
        <v>311</v>
      </c>
      <c r="J269" s="23"/>
      <c r="K269" s="23"/>
    </row>
    <row r="270" spans="1:11" ht="15.75">
      <c r="A270" s="7" t="s">
        <v>301</v>
      </c>
      <c r="B270" s="457" t="s">
        <v>304</v>
      </c>
      <c r="C270" s="458"/>
      <c r="D270" s="204" t="s">
        <v>319</v>
      </c>
      <c r="E270" s="106" t="s">
        <v>307</v>
      </c>
      <c r="F270" s="457" t="s">
        <v>315</v>
      </c>
      <c r="G270" s="458"/>
      <c r="H270" s="233" t="s">
        <v>39</v>
      </c>
      <c r="I270" s="200" t="s">
        <v>312</v>
      </c>
      <c r="J270" s="23"/>
      <c r="K270" s="23"/>
    </row>
    <row r="271" spans="1:11" ht="15.75">
      <c r="A271" s="234" t="s">
        <v>302</v>
      </c>
      <c r="B271" s="453" t="s">
        <v>305</v>
      </c>
      <c r="C271" s="454"/>
      <c r="D271" s="235" t="s">
        <v>320</v>
      </c>
      <c r="E271" s="205" t="s">
        <v>38</v>
      </c>
      <c r="F271" s="453" t="s">
        <v>316</v>
      </c>
      <c r="G271" s="454"/>
      <c r="H271" s="236" t="s">
        <v>310</v>
      </c>
      <c r="I271" s="206" t="s">
        <v>313</v>
      </c>
      <c r="J271" s="23"/>
      <c r="K271" s="23"/>
    </row>
    <row r="272" spans="1:11" ht="15.75">
      <c r="A272" s="11"/>
      <c r="B272" s="453" t="s">
        <v>306</v>
      </c>
      <c r="C272" s="454"/>
      <c r="D272" s="225"/>
      <c r="E272" s="205" t="s">
        <v>308</v>
      </c>
      <c r="F272" s="453" t="s">
        <v>317</v>
      </c>
      <c r="G272" s="454"/>
      <c r="H272" s="237" t="s">
        <v>39</v>
      </c>
      <c r="I272" s="238" t="s">
        <v>312</v>
      </c>
      <c r="J272" s="23"/>
      <c r="K272" s="23"/>
    </row>
    <row r="273" spans="1:11" ht="15.75">
      <c r="A273" s="226"/>
      <c r="B273" s="455"/>
      <c r="C273" s="456"/>
      <c r="D273" s="228"/>
      <c r="E273" s="239"/>
      <c r="F273" s="435" t="s">
        <v>318</v>
      </c>
      <c r="G273" s="436"/>
      <c r="H273" s="240"/>
      <c r="I273" s="241"/>
      <c r="J273" s="23"/>
      <c r="K273" s="23"/>
    </row>
    <row r="274" spans="1:11" ht="15.75">
      <c r="A274" s="258" t="s">
        <v>336</v>
      </c>
      <c r="B274" s="449">
        <v>0.01</v>
      </c>
      <c r="C274" s="450"/>
      <c r="D274" s="260">
        <v>1</v>
      </c>
      <c r="E274" s="261">
        <f>B274</f>
        <v>0.01</v>
      </c>
      <c r="F274" s="451">
        <f>BHNMS!F10</f>
        <v>47500</v>
      </c>
      <c r="G274" s="452"/>
      <c r="H274" s="262">
        <f>E274*F274</f>
        <v>475</v>
      </c>
      <c r="I274" s="16"/>
      <c r="J274" s="23"/>
      <c r="K274" s="23"/>
    </row>
    <row r="275" spans="1:11" ht="15.75">
      <c r="A275" s="258" t="s">
        <v>387</v>
      </c>
      <c r="B275" s="427">
        <v>0.03</v>
      </c>
      <c r="C275" s="428"/>
      <c r="D275" s="260">
        <v>1</v>
      </c>
      <c r="E275" s="261">
        <f>B275</f>
        <v>0.03</v>
      </c>
      <c r="F275" s="429">
        <f>BHNMS!F12</f>
        <v>55000</v>
      </c>
      <c r="G275" s="430"/>
      <c r="H275" s="262">
        <f>E275*F275</f>
        <v>1650</v>
      </c>
      <c r="I275" s="16"/>
      <c r="J275" s="23"/>
      <c r="K275" s="23"/>
    </row>
    <row r="276" spans="1:11" ht="15.75">
      <c r="A276" s="258" t="s">
        <v>386</v>
      </c>
      <c r="B276" s="427">
        <v>0.25</v>
      </c>
      <c r="C276" s="428"/>
      <c r="D276" s="260">
        <v>1</v>
      </c>
      <c r="E276" s="261">
        <f>B276</f>
        <v>0.25</v>
      </c>
      <c r="F276" s="429">
        <f>BHNMS!F11</f>
        <v>52500</v>
      </c>
      <c r="G276" s="430"/>
      <c r="H276" s="262">
        <f>E276*F276</f>
        <v>13125</v>
      </c>
      <c r="I276" s="16"/>
      <c r="J276" s="23"/>
      <c r="K276" s="23"/>
    </row>
    <row r="277" spans="1:11" ht="15.75">
      <c r="A277" s="258" t="s">
        <v>337</v>
      </c>
      <c r="B277" s="484">
        <v>0.1</v>
      </c>
      <c r="C277" s="485"/>
      <c r="D277" s="260">
        <v>1</v>
      </c>
      <c r="E277" s="261">
        <f>B277</f>
        <v>0.1</v>
      </c>
      <c r="F277" s="486">
        <f>BHNMS!F8</f>
        <v>35000</v>
      </c>
      <c r="G277" s="487"/>
      <c r="H277" s="262">
        <f>E277*F277</f>
        <v>3500</v>
      </c>
      <c r="I277" s="16"/>
      <c r="J277" s="20"/>
      <c r="K277" s="20"/>
    </row>
    <row r="278" spans="1:11" ht="15.75">
      <c r="A278" s="263"/>
      <c r="B278" s="264"/>
      <c r="C278" s="265"/>
      <c r="D278" s="266"/>
      <c r="E278" s="267"/>
      <c r="F278" s="268"/>
      <c r="G278" s="269"/>
      <c r="H278" s="270"/>
      <c r="I278" s="272">
        <f>SUM(H274:H277)</f>
        <v>18750</v>
      </c>
      <c r="J278" s="23"/>
      <c r="K278" s="23"/>
    </row>
    <row r="279" spans="1:11" ht="15.75">
      <c r="A279" s="58"/>
      <c r="B279" s="59"/>
      <c r="C279" s="216"/>
      <c r="D279" s="117"/>
      <c r="E279" s="55"/>
      <c r="F279" s="445" t="s">
        <v>344</v>
      </c>
      <c r="G279" s="446"/>
      <c r="H279" s="160" t="s">
        <v>309</v>
      </c>
      <c r="I279" s="273" t="s">
        <v>311</v>
      </c>
      <c r="J279" s="5"/>
      <c r="K279" s="5"/>
    </row>
    <row r="280" spans="1:11" ht="15.75">
      <c r="A280" s="7" t="s">
        <v>339</v>
      </c>
      <c r="B280" s="447" t="s">
        <v>341</v>
      </c>
      <c r="C280" s="448"/>
      <c r="D280" s="275" t="s">
        <v>342</v>
      </c>
      <c r="E280" s="55"/>
      <c r="F280" s="441" t="s">
        <v>39</v>
      </c>
      <c r="G280" s="442"/>
      <c r="H280" s="160" t="s">
        <v>39</v>
      </c>
      <c r="I280" s="200" t="s">
        <v>346</v>
      </c>
      <c r="J280" s="23"/>
      <c r="K280" s="23"/>
    </row>
    <row r="281" spans="1:11" ht="15.75">
      <c r="A281" s="234" t="s">
        <v>340</v>
      </c>
      <c r="B281" s="431" t="s">
        <v>38</v>
      </c>
      <c r="C281" s="432"/>
      <c r="D281" s="276" t="s">
        <v>44</v>
      </c>
      <c r="E281" s="55"/>
      <c r="F281" s="443" t="s">
        <v>345</v>
      </c>
      <c r="G281" s="444"/>
      <c r="H281" s="277" t="s">
        <v>310</v>
      </c>
      <c r="I281" s="206" t="s">
        <v>313</v>
      </c>
      <c r="J281" s="23"/>
      <c r="K281" s="23"/>
    </row>
    <row r="282" spans="1:11" ht="15.75">
      <c r="A282" s="58"/>
      <c r="B282" s="119"/>
      <c r="C282" s="215"/>
      <c r="D282" s="117"/>
      <c r="E282" s="55"/>
      <c r="F282" s="433" t="s">
        <v>44</v>
      </c>
      <c r="G282" s="434"/>
      <c r="H282" s="236" t="s">
        <v>39</v>
      </c>
      <c r="I282" s="238" t="s">
        <v>346</v>
      </c>
      <c r="J282" s="23"/>
      <c r="K282" s="23"/>
    </row>
    <row r="283" spans="1:11" ht="15.75">
      <c r="A283" s="217"/>
      <c r="B283" s="218"/>
      <c r="C283" s="219"/>
      <c r="D283" s="220"/>
      <c r="E283" s="221"/>
      <c r="F283" s="435" t="s">
        <v>39</v>
      </c>
      <c r="G283" s="436"/>
      <c r="H283" s="222"/>
      <c r="I283" s="223"/>
      <c r="J283" s="23"/>
      <c r="K283" s="23"/>
    </row>
    <row r="284" spans="1:11" ht="15.75">
      <c r="A284" s="58"/>
      <c r="B284" s="59"/>
      <c r="C284" s="216"/>
      <c r="D284" s="117"/>
      <c r="E284" s="55"/>
      <c r="F284" s="214"/>
      <c r="G284" s="147"/>
      <c r="H284" s="62"/>
      <c r="I284" s="63"/>
      <c r="J284" s="23"/>
      <c r="K284" s="23"/>
    </row>
    <row r="285" spans="1:11" ht="15.75">
      <c r="A285" s="258" t="s">
        <v>598</v>
      </c>
      <c r="B285" s="427">
        <v>0.22</v>
      </c>
      <c r="C285" s="428"/>
      <c r="D285" s="274" t="s">
        <v>13</v>
      </c>
      <c r="E285" s="118" t="s">
        <v>76</v>
      </c>
      <c r="F285" s="427">
        <f>BHNMS!F26</f>
        <v>1300000</v>
      </c>
      <c r="G285" s="428"/>
      <c r="H285" s="262">
        <f>B285*F285</f>
        <v>286000</v>
      </c>
      <c r="I285" s="300" t="s">
        <v>76</v>
      </c>
      <c r="J285" s="23"/>
      <c r="K285" s="23"/>
    </row>
    <row r="286" spans="1:11" ht="15.75">
      <c r="A286" s="58"/>
      <c r="B286" s="59"/>
      <c r="C286" s="216"/>
      <c r="D286" s="117"/>
      <c r="E286" s="55"/>
      <c r="F286" s="214"/>
      <c r="G286" s="147"/>
      <c r="H286" s="62"/>
      <c r="I286" s="63"/>
      <c r="J286" s="23"/>
      <c r="K286" s="23"/>
    </row>
    <row r="287" spans="1:11" ht="15.75">
      <c r="A287" s="263"/>
      <c r="B287" s="264"/>
      <c r="C287" s="265"/>
      <c r="D287" s="266"/>
      <c r="E287" s="267"/>
      <c r="F287" s="278"/>
      <c r="G287" s="279"/>
      <c r="H287" s="280"/>
      <c r="I287" s="301">
        <f>SUM(H283:H286)</f>
        <v>286000</v>
      </c>
      <c r="J287" s="20"/>
      <c r="K287" s="20"/>
    </row>
    <row r="288" spans="1:11" ht="15.75">
      <c r="A288" s="58"/>
      <c r="B288" s="119"/>
      <c r="C288" s="215"/>
      <c r="D288" s="117"/>
      <c r="E288" s="55"/>
      <c r="F288" s="110"/>
      <c r="G288" s="109"/>
      <c r="H288" s="56"/>
      <c r="I288" s="57"/>
      <c r="J288" s="23"/>
      <c r="K288" s="23"/>
    </row>
    <row r="289" spans="1:11" ht="15.75">
      <c r="A289" s="7" t="s">
        <v>347</v>
      </c>
      <c r="B289" s="439" t="s">
        <v>303</v>
      </c>
      <c r="C289" s="440"/>
      <c r="D289" s="282" t="s">
        <v>348</v>
      </c>
      <c r="E289" s="233" t="s">
        <v>350</v>
      </c>
      <c r="F289" s="441" t="s">
        <v>343</v>
      </c>
      <c r="G289" s="442"/>
      <c r="H289" s="282" t="s">
        <v>309</v>
      </c>
      <c r="I289" s="283" t="s">
        <v>311</v>
      </c>
      <c r="J289" s="5"/>
      <c r="K289" s="5"/>
    </row>
    <row r="290" spans="1:11" ht="15.75">
      <c r="A290" s="234" t="s">
        <v>149</v>
      </c>
      <c r="B290" s="439" t="s">
        <v>347</v>
      </c>
      <c r="C290" s="440"/>
      <c r="D290" s="233" t="s">
        <v>319</v>
      </c>
      <c r="E290" s="233" t="s">
        <v>351</v>
      </c>
      <c r="F290" s="441" t="s">
        <v>39</v>
      </c>
      <c r="G290" s="442"/>
      <c r="H290" s="233" t="s">
        <v>39</v>
      </c>
      <c r="I290" s="200" t="s">
        <v>353</v>
      </c>
      <c r="J290" s="23"/>
      <c r="K290" s="23"/>
    </row>
    <row r="291" spans="1:11" ht="15.75">
      <c r="A291" s="11"/>
      <c r="B291" s="431" t="s">
        <v>38</v>
      </c>
      <c r="C291" s="432"/>
      <c r="D291" s="236" t="s">
        <v>320</v>
      </c>
      <c r="E291" s="236" t="s">
        <v>352</v>
      </c>
      <c r="F291" s="443" t="s">
        <v>345</v>
      </c>
      <c r="G291" s="444"/>
      <c r="H291" s="236" t="s">
        <v>310</v>
      </c>
      <c r="I291" s="206" t="s">
        <v>313</v>
      </c>
      <c r="J291" s="23"/>
      <c r="K291" s="23"/>
    </row>
    <row r="292" spans="1:11" ht="15.75">
      <c r="A292" s="11"/>
      <c r="B292" s="431" t="s">
        <v>168</v>
      </c>
      <c r="C292" s="432"/>
      <c r="D292" s="237" t="s">
        <v>349</v>
      </c>
      <c r="E292" s="237" t="s">
        <v>349</v>
      </c>
      <c r="F292" s="433" t="s">
        <v>44</v>
      </c>
      <c r="G292" s="434"/>
      <c r="H292" s="237" t="s">
        <v>39</v>
      </c>
      <c r="I292" s="238" t="s">
        <v>353</v>
      </c>
      <c r="J292" s="23"/>
      <c r="K292" s="23"/>
    </row>
    <row r="293" spans="1:11" ht="15.75">
      <c r="A293" s="226"/>
      <c r="B293" s="227"/>
      <c r="C293" s="195"/>
      <c r="D293" s="228"/>
      <c r="E293" s="194"/>
      <c r="F293" s="435" t="s">
        <v>39</v>
      </c>
      <c r="G293" s="436"/>
      <c r="H293" s="289"/>
      <c r="I293" s="229"/>
      <c r="J293" s="23"/>
      <c r="K293" s="23"/>
    </row>
    <row r="294" spans="1:11" ht="15.75">
      <c r="A294" s="11"/>
      <c r="B294" s="27"/>
      <c r="C294" s="192"/>
      <c r="D294" s="225"/>
      <c r="E294" s="5"/>
      <c r="F294" s="257"/>
      <c r="G294" s="180"/>
      <c r="H294" s="9"/>
      <c r="I294" s="10"/>
      <c r="J294" s="23"/>
      <c r="K294" s="23"/>
    </row>
    <row r="295" spans="1:11" ht="15.75">
      <c r="A295" s="258" t="s">
        <v>76</v>
      </c>
      <c r="B295" s="427" t="s">
        <v>76</v>
      </c>
      <c r="C295" s="428"/>
      <c r="D295" s="118" t="s">
        <v>76</v>
      </c>
      <c r="E295" s="261" t="s">
        <v>76</v>
      </c>
      <c r="F295" s="480" t="s">
        <v>76</v>
      </c>
      <c r="G295" s="438"/>
      <c r="H295" s="262"/>
      <c r="I295" s="16"/>
      <c r="J295" s="23"/>
      <c r="K295" s="23"/>
    </row>
    <row r="296" spans="1:11" ht="15.75">
      <c r="A296" s="11"/>
      <c r="B296" s="12"/>
      <c r="C296" s="201"/>
      <c r="D296" s="225"/>
      <c r="E296" s="5"/>
      <c r="F296" s="281"/>
      <c r="G296" s="256"/>
      <c r="H296" s="18"/>
      <c r="I296" s="16"/>
      <c r="J296" s="23"/>
      <c r="K296" s="23"/>
    </row>
    <row r="297" spans="1:11" ht="15.75">
      <c r="A297" s="284"/>
      <c r="B297" s="285"/>
      <c r="C297" s="290"/>
      <c r="D297" s="286"/>
      <c r="E297" s="287"/>
      <c r="F297" s="291"/>
      <c r="G297" s="292"/>
      <c r="H297" s="293"/>
      <c r="I297" s="301">
        <f>SUM(H294:H296)</f>
        <v>0</v>
      </c>
      <c r="J297" s="20"/>
      <c r="K297" s="20"/>
    </row>
    <row r="298" spans="1:11" ht="15.75">
      <c r="A298" s="11"/>
      <c r="B298" s="12"/>
      <c r="C298" s="201"/>
      <c r="D298" s="225"/>
      <c r="E298" s="5"/>
      <c r="F298" s="281"/>
      <c r="G298" s="259"/>
      <c r="H298" s="14"/>
      <c r="I298" s="16"/>
      <c r="J298" s="5"/>
      <c r="K298" s="5"/>
    </row>
    <row r="299" spans="1:11" ht="15.75">
      <c r="A299" s="226"/>
      <c r="B299" s="227"/>
      <c r="C299" s="203"/>
      <c r="D299" s="228"/>
      <c r="E299" s="194"/>
      <c r="F299" s="294"/>
      <c r="G299" s="295"/>
      <c r="H299" s="296" t="s">
        <v>354</v>
      </c>
      <c r="I299" s="229">
        <f>I278+I287</f>
        <v>304750</v>
      </c>
      <c r="J299" s="5"/>
      <c r="K299" s="5"/>
    </row>
    <row r="300" spans="1:11" ht="15.75">
      <c r="A300" s="303" t="s">
        <v>357</v>
      </c>
      <c r="B300" s="423">
        <v>7</v>
      </c>
      <c r="C300" s="424"/>
      <c r="D300" s="304" t="s">
        <v>44</v>
      </c>
      <c r="E300" s="306" t="s">
        <v>23</v>
      </c>
      <c r="F300" s="305"/>
      <c r="G300" s="306"/>
      <c r="H300" s="307"/>
      <c r="I300" s="288"/>
      <c r="J300" s="23"/>
      <c r="K300" s="23"/>
    </row>
    <row r="301" spans="1:11" ht="15.75">
      <c r="A301" s="7"/>
      <c r="B301" s="12"/>
      <c r="C301" s="201"/>
      <c r="D301" s="202"/>
      <c r="E301" s="282"/>
      <c r="F301" s="255"/>
      <c r="G301" s="259"/>
      <c r="H301" s="14"/>
      <c r="I301" s="16"/>
      <c r="J301" s="23"/>
      <c r="K301" s="23"/>
    </row>
    <row r="302" spans="1:11" ht="15.75">
      <c r="A302" s="11"/>
      <c r="B302" s="12"/>
      <c r="C302" s="201"/>
      <c r="D302" s="275" t="s">
        <v>359</v>
      </c>
      <c r="E302" s="177" t="s">
        <v>358</v>
      </c>
      <c r="F302" s="255"/>
      <c r="G302" s="233" t="s">
        <v>39</v>
      </c>
      <c r="H302" s="315">
        <f>I299/7</f>
        <v>43535.71428571428</v>
      </c>
      <c r="I302" s="310" t="s">
        <v>389</v>
      </c>
      <c r="J302" s="23"/>
      <c r="K302" s="23"/>
    </row>
    <row r="303" spans="1:11" ht="16.5" thickBot="1">
      <c r="A303" s="308"/>
      <c r="B303" s="32"/>
      <c r="C303" s="309"/>
      <c r="D303" s="311"/>
      <c r="E303" s="31"/>
      <c r="F303" s="312"/>
      <c r="G303" s="313"/>
      <c r="H303" s="314"/>
      <c r="I303" s="173"/>
      <c r="J303" s="23"/>
      <c r="K303" s="23"/>
    </row>
    <row r="304" spans="1:11" ht="15.75">
      <c r="A304" s="13"/>
      <c r="B304" s="12"/>
      <c r="C304" s="13"/>
      <c r="D304" s="5"/>
      <c r="E304" s="5"/>
      <c r="F304" s="140"/>
      <c r="G304" s="302"/>
      <c r="H304" s="140"/>
      <c r="I304" s="23"/>
      <c r="J304" s="23"/>
      <c r="K304" s="23"/>
    </row>
    <row r="305" spans="1:11" ht="15.75">
      <c r="A305" s="13"/>
      <c r="B305" s="12"/>
      <c r="C305" s="13"/>
      <c r="D305" s="5"/>
      <c r="E305" s="5"/>
      <c r="F305" s="140"/>
      <c r="G305" s="302"/>
      <c r="H305" s="140"/>
      <c r="I305" s="23"/>
      <c r="J305" s="23"/>
      <c r="K305" s="23"/>
    </row>
    <row r="306" spans="1:11" ht="15.75">
      <c r="A306" s="13"/>
      <c r="B306" s="12"/>
      <c r="C306" s="13"/>
      <c r="D306" s="5"/>
      <c r="E306" s="5"/>
      <c r="F306" s="140"/>
      <c r="G306" s="302"/>
      <c r="H306" s="140"/>
      <c r="I306" s="23"/>
      <c r="J306" s="23"/>
      <c r="K306" s="23"/>
    </row>
    <row r="307" spans="1:11" ht="15.75">
      <c r="A307" s="13"/>
      <c r="B307" s="12"/>
      <c r="C307" s="13"/>
      <c r="D307" s="5"/>
      <c r="E307" s="5"/>
      <c r="F307" s="140"/>
      <c r="G307" s="302"/>
      <c r="H307" s="140"/>
      <c r="I307" s="23"/>
      <c r="J307" s="23"/>
      <c r="K307" s="23"/>
    </row>
    <row r="308" spans="1:11" ht="15.75">
      <c r="A308" s="13"/>
      <c r="B308" s="12"/>
      <c r="C308" s="13"/>
      <c r="D308" s="5"/>
      <c r="E308" s="5"/>
      <c r="F308" s="140"/>
      <c r="G308" s="302"/>
      <c r="H308" s="140"/>
      <c r="I308" s="23"/>
      <c r="J308" s="23"/>
      <c r="K308" s="23"/>
    </row>
    <row r="309" spans="1:11" ht="15.75">
      <c r="A309" s="13"/>
      <c r="B309" s="12"/>
      <c r="C309" s="13"/>
      <c r="D309" s="5"/>
      <c r="E309" s="5"/>
      <c r="F309" s="140"/>
      <c r="G309" s="302"/>
      <c r="H309" s="140"/>
      <c r="I309" s="23"/>
      <c r="J309" s="23"/>
      <c r="K309" s="23"/>
    </row>
    <row r="310" spans="1:11" ht="15.75">
      <c r="A310" s="13"/>
      <c r="B310" s="12"/>
      <c r="C310" s="13"/>
      <c r="D310" s="5"/>
      <c r="E310" s="5"/>
      <c r="F310" s="140"/>
      <c r="G310" s="302"/>
      <c r="H310" s="140"/>
      <c r="I310" s="23"/>
      <c r="J310" s="23"/>
      <c r="K310" s="23"/>
    </row>
    <row r="311" spans="1:11" ht="15.75">
      <c r="A311" s="13"/>
      <c r="B311" s="12"/>
      <c r="C311" s="13"/>
      <c r="D311" s="5"/>
      <c r="E311" s="5"/>
      <c r="F311" s="140"/>
      <c r="G311" s="302"/>
      <c r="H311" s="140"/>
      <c r="I311" s="23"/>
      <c r="J311" s="23"/>
      <c r="K311" s="23"/>
    </row>
    <row r="312" spans="1:11" ht="15.75">
      <c r="A312" s="13"/>
      <c r="B312" s="12"/>
      <c r="C312" s="13"/>
      <c r="D312" s="5"/>
      <c r="E312" s="5"/>
      <c r="F312" s="140"/>
      <c r="G312" s="302"/>
      <c r="H312" s="140"/>
      <c r="I312" s="23"/>
      <c r="J312" s="23"/>
      <c r="K312" s="23"/>
    </row>
    <row r="313" spans="4:11" ht="16.5" thickBot="1">
      <c r="D313" s="39"/>
      <c r="I313" s="23" t="s">
        <v>631</v>
      </c>
      <c r="J313" s="23"/>
      <c r="K313" s="23"/>
    </row>
    <row r="314" spans="1:11" ht="15.75">
      <c r="A314" s="186"/>
      <c r="B314" s="187"/>
      <c r="C314" s="187"/>
      <c r="D314" s="191"/>
      <c r="E314" s="212"/>
      <c r="F314" s="187"/>
      <c r="G314" s="187"/>
      <c r="H314" s="191"/>
      <c r="I314" s="188"/>
      <c r="J314" s="23"/>
      <c r="K314" s="23"/>
    </row>
    <row r="315" spans="1:11" ht="15.75">
      <c r="A315" s="6"/>
      <c r="B315" s="5"/>
      <c r="C315" s="5"/>
      <c r="D315" s="192"/>
      <c r="E315" s="457" t="s">
        <v>295</v>
      </c>
      <c r="F315" s="471"/>
      <c r="G315" s="471"/>
      <c r="H315" s="458"/>
      <c r="I315" s="200" t="s">
        <v>294</v>
      </c>
      <c r="J315" s="23"/>
      <c r="K315" s="23"/>
    </row>
    <row r="316" spans="1:11" ht="15.75">
      <c r="A316" s="6"/>
      <c r="B316" s="5"/>
      <c r="C316" s="465"/>
      <c r="D316" s="466"/>
      <c r="E316" s="473" t="s">
        <v>296</v>
      </c>
      <c r="F316" s="474"/>
      <c r="G316" s="474"/>
      <c r="H316" s="475"/>
      <c r="I316" s="199" t="s">
        <v>158</v>
      </c>
      <c r="J316" s="20"/>
      <c r="K316" s="20"/>
    </row>
    <row r="317" spans="1:11" ht="15.75">
      <c r="A317" s="6"/>
      <c r="B317" s="5"/>
      <c r="C317" s="476"/>
      <c r="D317" s="454"/>
      <c r="E317" s="457" t="s">
        <v>586</v>
      </c>
      <c r="F317" s="471"/>
      <c r="G317" s="471"/>
      <c r="H317" s="458"/>
      <c r="I317" s="10"/>
      <c r="J317" s="23"/>
      <c r="K317" s="23"/>
    </row>
    <row r="318" spans="1:11" ht="15.75">
      <c r="A318" s="6"/>
      <c r="B318" s="5"/>
      <c r="C318" s="5"/>
      <c r="D318" s="192"/>
      <c r="E318" s="464" t="s">
        <v>392</v>
      </c>
      <c r="F318" s="465"/>
      <c r="G318" s="465"/>
      <c r="H318" s="466"/>
      <c r="I318" s="198" t="s">
        <v>391</v>
      </c>
      <c r="J318" s="5"/>
      <c r="K318" s="5"/>
    </row>
    <row r="319" spans="1:11" ht="15.75">
      <c r="A319" s="193"/>
      <c r="B319" s="194"/>
      <c r="C319" s="194"/>
      <c r="D319" s="195"/>
      <c r="E319" s="467" t="s">
        <v>393</v>
      </c>
      <c r="F319" s="468"/>
      <c r="G319" s="468"/>
      <c r="H319" s="469"/>
      <c r="I319" s="196"/>
      <c r="J319" s="23"/>
      <c r="K319" s="23"/>
    </row>
    <row r="320" spans="1:11" ht="15.75">
      <c r="A320" s="6"/>
      <c r="B320" s="5"/>
      <c r="C320" s="5"/>
      <c r="D320" s="5"/>
      <c r="E320" s="197"/>
      <c r="F320" s="5"/>
      <c r="G320" s="5"/>
      <c r="H320" s="5"/>
      <c r="I320" s="10"/>
      <c r="J320" s="23"/>
      <c r="K320" s="23"/>
    </row>
    <row r="321" spans="1:11" ht="15.75">
      <c r="A321" s="470" t="s">
        <v>575</v>
      </c>
      <c r="B321" s="471"/>
      <c r="C321" s="471"/>
      <c r="D321" s="471"/>
      <c r="E321" s="471"/>
      <c r="F321" s="471"/>
      <c r="G321" s="471"/>
      <c r="H321" s="471"/>
      <c r="I321" s="472"/>
      <c r="J321" s="23"/>
      <c r="K321" s="23"/>
    </row>
    <row r="322" spans="1:11" ht="15.75">
      <c r="A322" s="470" t="s">
        <v>297</v>
      </c>
      <c r="B322" s="471"/>
      <c r="C322" s="471"/>
      <c r="D322" s="471"/>
      <c r="E322" s="471"/>
      <c r="F322" s="471"/>
      <c r="G322" s="471"/>
      <c r="H322" s="471"/>
      <c r="I322" s="472"/>
      <c r="J322" s="23"/>
      <c r="K322" s="23"/>
    </row>
    <row r="323" spans="1:11" ht="15.75">
      <c r="A323" s="477" t="s">
        <v>577</v>
      </c>
      <c r="B323" s="476"/>
      <c r="C323" s="476"/>
      <c r="D323" s="476"/>
      <c r="E323" s="476"/>
      <c r="F323" s="476"/>
      <c r="G323" s="476"/>
      <c r="H323" s="476"/>
      <c r="I323" s="478"/>
      <c r="J323" s="23"/>
      <c r="K323" s="23"/>
    </row>
    <row r="324" spans="1:11" ht="15.75">
      <c r="A324" s="477" t="s">
        <v>576</v>
      </c>
      <c r="B324" s="476"/>
      <c r="C324" s="476"/>
      <c r="D324" s="476"/>
      <c r="E324" s="476"/>
      <c r="F324" s="476"/>
      <c r="G324" s="476"/>
      <c r="H324" s="476"/>
      <c r="I324" s="478"/>
      <c r="J324" s="23"/>
      <c r="K324" s="23"/>
    </row>
    <row r="325" spans="1:11" ht="16.5" thickBot="1">
      <c r="A325" s="189"/>
      <c r="B325" s="31"/>
      <c r="C325" s="31"/>
      <c r="D325" s="31"/>
      <c r="E325" s="31"/>
      <c r="F325" s="31"/>
      <c r="G325" s="31"/>
      <c r="H325" s="31"/>
      <c r="I325" s="190"/>
      <c r="J325" s="23"/>
      <c r="K325" s="23"/>
    </row>
    <row r="326" spans="1:11" ht="15.75">
      <c r="A326" s="242"/>
      <c r="B326" s="243"/>
      <c r="C326" s="243"/>
      <c r="D326" s="244"/>
      <c r="E326" s="333"/>
      <c r="F326" s="210"/>
      <c r="G326" s="208"/>
      <c r="H326" s="208"/>
      <c r="I326" s="43"/>
      <c r="J326" s="20"/>
      <c r="K326" s="20"/>
    </row>
    <row r="327" spans="1:11" ht="15.75">
      <c r="A327" s="242" t="s">
        <v>298</v>
      </c>
      <c r="B327" s="246">
        <v>1</v>
      </c>
      <c r="C327" s="425" t="s">
        <v>669</v>
      </c>
      <c r="D327" s="426"/>
      <c r="E327" s="333" t="s">
        <v>300</v>
      </c>
      <c r="F327" s="249">
        <v>1</v>
      </c>
      <c r="G327" s="425" t="s">
        <v>674</v>
      </c>
      <c r="H327" s="425"/>
      <c r="I327" s="463"/>
      <c r="J327" s="23"/>
      <c r="K327" s="23"/>
    </row>
    <row r="328" spans="1:11" ht="15.75">
      <c r="A328" s="242"/>
      <c r="B328" s="246"/>
      <c r="C328" s="425" t="s">
        <v>696</v>
      </c>
      <c r="D328" s="426"/>
      <c r="E328" s="248"/>
      <c r="F328" s="249">
        <v>2</v>
      </c>
      <c r="G328" s="425" t="s">
        <v>673</v>
      </c>
      <c r="H328" s="425"/>
      <c r="I328" s="463"/>
      <c r="J328" s="23"/>
      <c r="K328" s="23"/>
    </row>
    <row r="329" spans="1:11" ht="15.75">
      <c r="A329" s="242"/>
      <c r="B329" s="246">
        <v>2</v>
      </c>
      <c r="C329" s="425" t="s">
        <v>670</v>
      </c>
      <c r="D329" s="426"/>
      <c r="E329" s="248"/>
      <c r="F329" s="249"/>
      <c r="G329" s="425" t="s">
        <v>400</v>
      </c>
      <c r="H329" s="425"/>
      <c r="I329" s="463"/>
      <c r="J329" s="5"/>
      <c r="K329" s="5"/>
    </row>
    <row r="330" spans="1:11" ht="15.75">
      <c r="A330" s="242"/>
      <c r="B330" s="246"/>
      <c r="C330" s="425" t="s">
        <v>671</v>
      </c>
      <c r="D330" s="426"/>
      <c r="E330" s="248"/>
      <c r="F330" s="249">
        <v>3</v>
      </c>
      <c r="G330" s="425" t="s">
        <v>692</v>
      </c>
      <c r="H330" s="425"/>
      <c r="I330" s="463"/>
      <c r="J330" s="23"/>
      <c r="K330" s="23"/>
    </row>
    <row r="331" spans="1:11" ht="15.75">
      <c r="A331" s="242"/>
      <c r="B331" s="246"/>
      <c r="C331" s="425"/>
      <c r="D331" s="426"/>
      <c r="E331" s="248"/>
      <c r="F331" s="249">
        <v>4</v>
      </c>
      <c r="G331" s="425" t="s">
        <v>693</v>
      </c>
      <c r="H331" s="425"/>
      <c r="I331" s="463"/>
      <c r="J331" s="23"/>
      <c r="K331" s="23"/>
    </row>
    <row r="332" spans="1:11" ht="15.75">
      <c r="A332" s="245" t="s">
        <v>299</v>
      </c>
      <c r="B332" s="338">
        <v>1</v>
      </c>
      <c r="C332" s="459" t="s">
        <v>394</v>
      </c>
      <c r="D332" s="479"/>
      <c r="E332" s="248"/>
      <c r="F332" s="249"/>
      <c r="G332" s="425"/>
      <c r="H332" s="425"/>
      <c r="I332" s="463"/>
      <c r="J332" s="23"/>
      <c r="K332" s="23"/>
    </row>
    <row r="333" spans="1:11" ht="15.75">
      <c r="A333" s="345"/>
      <c r="B333" s="338"/>
      <c r="C333" s="459" t="s">
        <v>395</v>
      </c>
      <c r="D333" s="479"/>
      <c r="E333" s="248"/>
      <c r="F333" s="249"/>
      <c r="G333" s="253"/>
      <c r="H333" s="253"/>
      <c r="I333" s="325"/>
      <c r="J333" s="23"/>
      <c r="K333" s="23"/>
    </row>
    <row r="334" spans="1:11" ht="15.75">
      <c r="A334" s="345"/>
      <c r="B334" s="338">
        <v>2</v>
      </c>
      <c r="C334" s="459" t="s">
        <v>396</v>
      </c>
      <c r="D334" s="479"/>
      <c r="E334" s="247" t="s">
        <v>321</v>
      </c>
      <c r="F334" s="247">
        <v>1</v>
      </c>
      <c r="G334" s="459" t="s">
        <v>398</v>
      </c>
      <c r="H334" s="459"/>
      <c r="I334" s="460"/>
      <c r="J334" s="23"/>
      <c r="K334" s="23"/>
    </row>
    <row r="335" spans="1:11" ht="15.75">
      <c r="A335" s="345"/>
      <c r="B335" s="338"/>
      <c r="C335" s="459" t="s">
        <v>672</v>
      </c>
      <c r="D335" s="479"/>
      <c r="E335" s="346"/>
      <c r="F335" s="247">
        <v>2</v>
      </c>
      <c r="G335" s="459" t="s">
        <v>399</v>
      </c>
      <c r="H335" s="459"/>
      <c r="I335" s="460"/>
      <c r="J335" s="23"/>
      <c r="K335" s="23"/>
    </row>
    <row r="336" spans="1:11" ht="15.75">
      <c r="A336" s="242"/>
      <c r="B336" s="246"/>
      <c r="C336" s="253"/>
      <c r="D336" s="254"/>
      <c r="E336" s="346"/>
      <c r="F336" s="247"/>
      <c r="G336" s="459" t="s">
        <v>400</v>
      </c>
      <c r="H336" s="459"/>
      <c r="I336" s="460"/>
      <c r="J336" s="23"/>
      <c r="K336" s="23"/>
    </row>
    <row r="337" spans="1:11" ht="15.75">
      <c r="A337" s="242"/>
      <c r="B337" s="246"/>
      <c r="C337" s="253"/>
      <c r="D337" s="254"/>
      <c r="E337" s="346"/>
      <c r="F337" s="247">
        <v>3</v>
      </c>
      <c r="G337" s="459" t="s">
        <v>401</v>
      </c>
      <c r="H337" s="459"/>
      <c r="I337" s="460"/>
      <c r="J337" s="23"/>
      <c r="K337" s="23"/>
    </row>
    <row r="338" spans="1:11" ht="15.75">
      <c r="A338" s="242"/>
      <c r="B338" s="246"/>
      <c r="C338" s="253"/>
      <c r="D338" s="254"/>
      <c r="E338" s="346"/>
      <c r="F338" s="247">
        <v>4</v>
      </c>
      <c r="G338" s="459" t="s">
        <v>402</v>
      </c>
      <c r="H338" s="459"/>
      <c r="I338" s="460"/>
      <c r="J338" s="23"/>
      <c r="K338" s="23"/>
    </row>
    <row r="339" spans="1:11" ht="15.75">
      <c r="A339" s="242"/>
      <c r="B339" s="246"/>
      <c r="C339" s="253"/>
      <c r="D339" s="254"/>
      <c r="E339" s="248"/>
      <c r="F339" s="249"/>
      <c r="G339" s="253"/>
      <c r="H339" s="253"/>
      <c r="I339" s="325"/>
      <c r="J339" s="23"/>
      <c r="K339" s="23"/>
    </row>
    <row r="340" spans="1:11" ht="15.75">
      <c r="A340" s="242"/>
      <c r="B340" s="246"/>
      <c r="C340" s="253"/>
      <c r="D340" s="254"/>
      <c r="E340" s="248"/>
      <c r="F340" s="249"/>
      <c r="G340" s="253"/>
      <c r="H340" s="253"/>
      <c r="I340" s="325"/>
      <c r="J340" s="23"/>
      <c r="K340" s="23"/>
    </row>
    <row r="341" spans="1:11" ht="15.75">
      <c r="A341" s="242"/>
      <c r="B341" s="246"/>
      <c r="C341" s="253"/>
      <c r="D341" s="254"/>
      <c r="E341" s="248"/>
      <c r="F341" s="249"/>
      <c r="G341" s="253"/>
      <c r="H341" s="253"/>
      <c r="I341" s="325"/>
      <c r="J341" s="23"/>
      <c r="K341" s="23"/>
    </row>
    <row r="342" spans="1:11" ht="15.75">
      <c r="A342" s="242"/>
      <c r="B342" s="246"/>
      <c r="C342" s="253"/>
      <c r="D342" s="254"/>
      <c r="E342" s="248"/>
      <c r="F342" s="249"/>
      <c r="G342" s="253"/>
      <c r="H342" s="253"/>
      <c r="I342" s="325"/>
      <c r="J342" s="23"/>
      <c r="K342" s="23"/>
    </row>
    <row r="343" spans="1:11" ht="15.75">
      <c r="A343" s="242"/>
      <c r="B343" s="246"/>
      <c r="C343" s="253"/>
      <c r="D343" s="254"/>
      <c r="E343" s="248"/>
      <c r="F343" s="249"/>
      <c r="G343" s="253"/>
      <c r="H343" s="253"/>
      <c r="I343" s="325"/>
      <c r="J343" s="23"/>
      <c r="K343" s="23"/>
    </row>
    <row r="344" spans="1:11" ht="15.75">
      <c r="A344" s="242"/>
      <c r="B344" s="246"/>
      <c r="C344" s="253"/>
      <c r="D344" s="254"/>
      <c r="E344" s="248"/>
      <c r="F344" s="249"/>
      <c r="G344" s="253"/>
      <c r="H344" s="253"/>
      <c r="I344" s="325"/>
      <c r="J344" s="23"/>
      <c r="K344" s="23"/>
    </row>
    <row r="345" spans="1:11" ht="15.75">
      <c r="A345" s="242"/>
      <c r="B345" s="246"/>
      <c r="C345" s="253"/>
      <c r="D345" s="254"/>
      <c r="E345" s="248"/>
      <c r="F345" s="249"/>
      <c r="G345" s="253"/>
      <c r="H345" s="253"/>
      <c r="I345" s="325"/>
      <c r="J345" s="23"/>
      <c r="K345" s="23"/>
    </row>
    <row r="346" spans="1:11" ht="16.5" thickBot="1">
      <c r="A346" s="207"/>
      <c r="B346" s="209"/>
      <c r="C346" s="250"/>
      <c r="D346" s="251"/>
      <c r="E346" s="213"/>
      <c r="F346" s="211"/>
      <c r="G346" s="250"/>
      <c r="H346" s="250"/>
      <c r="I346" s="252"/>
      <c r="J346" s="23"/>
      <c r="K346" s="23"/>
    </row>
    <row r="347" spans="1:11" ht="15.75">
      <c r="A347" s="224"/>
      <c r="B347" s="461" t="s">
        <v>303</v>
      </c>
      <c r="C347" s="462"/>
      <c r="D347" s="230"/>
      <c r="E347" s="231" t="s">
        <v>303</v>
      </c>
      <c r="F347" s="461" t="s">
        <v>314</v>
      </c>
      <c r="G347" s="462"/>
      <c r="H347" s="231" t="s">
        <v>309</v>
      </c>
      <c r="I347" s="232" t="s">
        <v>311</v>
      </c>
      <c r="J347" s="23"/>
      <c r="K347" s="23"/>
    </row>
    <row r="348" spans="1:11" ht="15.75">
      <c r="A348" s="7" t="s">
        <v>301</v>
      </c>
      <c r="B348" s="457" t="s">
        <v>304</v>
      </c>
      <c r="C348" s="458"/>
      <c r="D348" s="204" t="s">
        <v>319</v>
      </c>
      <c r="E348" s="106" t="s">
        <v>307</v>
      </c>
      <c r="F348" s="457" t="s">
        <v>315</v>
      </c>
      <c r="G348" s="458"/>
      <c r="H348" s="233" t="s">
        <v>39</v>
      </c>
      <c r="I348" s="200" t="s">
        <v>312</v>
      </c>
      <c r="J348" s="23"/>
      <c r="K348" s="23"/>
    </row>
    <row r="349" spans="1:11" ht="15.75">
      <c r="A349" s="234" t="s">
        <v>302</v>
      </c>
      <c r="B349" s="453" t="s">
        <v>305</v>
      </c>
      <c r="C349" s="454"/>
      <c r="D349" s="235" t="s">
        <v>320</v>
      </c>
      <c r="E349" s="205" t="s">
        <v>38</v>
      </c>
      <c r="F349" s="453" t="s">
        <v>316</v>
      </c>
      <c r="G349" s="454"/>
      <c r="H349" s="236" t="s">
        <v>310</v>
      </c>
      <c r="I349" s="206" t="s">
        <v>313</v>
      </c>
      <c r="J349" s="23"/>
      <c r="K349" s="23"/>
    </row>
    <row r="350" spans="1:11" ht="15.75">
      <c r="A350" s="11"/>
      <c r="B350" s="453" t="s">
        <v>306</v>
      </c>
      <c r="C350" s="454"/>
      <c r="D350" s="225"/>
      <c r="E350" s="205" t="s">
        <v>308</v>
      </c>
      <c r="F350" s="453" t="s">
        <v>317</v>
      </c>
      <c r="G350" s="454"/>
      <c r="H350" s="237" t="s">
        <v>39</v>
      </c>
      <c r="I350" s="238" t="s">
        <v>312</v>
      </c>
      <c r="J350" s="20"/>
      <c r="K350" s="20"/>
    </row>
    <row r="351" spans="1:11" ht="15.75">
      <c r="A351" s="226"/>
      <c r="B351" s="455"/>
      <c r="C351" s="456"/>
      <c r="D351" s="228"/>
      <c r="E351" s="239"/>
      <c r="F351" s="435" t="s">
        <v>318</v>
      </c>
      <c r="G351" s="436"/>
      <c r="H351" s="240"/>
      <c r="I351" s="241"/>
      <c r="J351" s="5"/>
      <c r="K351" s="5"/>
    </row>
    <row r="352" spans="1:11" ht="15.75">
      <c r="A352" s="258" t="s">
        <v>336</v>
      </c>
      <c r="B352" s="449">
        <v>0.05</v>
      </c>
      <c r="C352" s="450"/>
      <c r="D352" s="260">
        <v>1</v>
      </c>
      <c r="E352" s="261">
        <f>B352</f>
        <v>0.05</v>
      </c>
      <c r="F352" s="451">
        <f>BHNMS!F10</f>
        <v>47500</v>
      </c>
      <c r="G352" s="452"/>
      <c r="H352" s="262">
        <f>E352*F352</f>
        <v>2375</v>
      </c>
      <c r="I352" s="16"/>
      <c r="J352" s="5"/>
      <c r="K352" s="5"/>
    </row>
    <row r="353" spans="1:11" ht="15.75">
      <c r="A353" s="258" t="s">
        <v>387</v>
      </c>
      <c r="B353" s="427">
        <v>0.03</v>
      </c>
      <c r="C353" s="428"/>
      <c r="D353" s="260">
        <v>1</v>
      </c>
      <c r="E353" s="261">
        <f>B353</f>
        <v>0.03</v>
      </c>
      <c r="F353" s="429">
        <f>BHNMS!F12</f>
        <v>55000</v>
      </c>
      <c r="G353" s="430"/>
      <c r="H353" s="262">
        <f>E353*F353</f>
        <v>1650</v>
      </c>
      <c r="I353" s="16"/>
      <c r="J353" s="23"/>
      <c r="K353" s="23"/>
    </row>
    <row r="354" spans="1:11" ht="15.75">
      <c r="A354" s="258" t="s">
        <v>386</v>
      </c>
      <c r="B354" s="427">
        <v>1.8</v>
      </c>
      <c r="C354" s="428"/>
      <c r="D354" s="260">
        <v>1</v>
      </c>
      <c r="E354" s="261">
        <f>B354</f>
        <v>1.8</v>
      </c>
      <c r="F354" s="429">
        <f>BHNMS!F11</f>
        <v>52500</v>
      </c>
      <c r="G354" s="430"/>
      <c r="H354" s="262">
        <f>E354*F354</f>
        <v>94500</v>
      </c>
      <c r="I354" s="16"/>
      <c r="J354" s="23"/>
      <c r="K354" s="23"/>
    </row>
    <row r="355" spans="1:11" ht="15.75">
      <c r="A355" s="258" t="s">
        <v>337</v>
      </c>
      <c r="B355" s="427">
        <v>0.35</v>
      </c>
      <c r="C355" s="428"/>
      <c r="D355" s="260">
        <v>1</v>
      </c>
      <c r="E355" s="261">
        <f>B355</f>
        <v>0.35</v>
      </c>
      <c r="F355" s="429">
        <f>BHNMS!F8</f>
        <v>35000</v>
      </c>
      <c r="G355" s="430"/>
      <c r="H355" s="262">
        <f>E355*F355</f>
        <v>12250</v>
      </c>
      <c r="I355" s="16"/>
      <c r="J355" s="23"/>
      <c r="K355" s="23"/>
    </row>
    <row r="356" spans="1:11" ht="15.75">
      <c r="A356" s="263"/>
      <c r="B356" s="264"/>
      <c r="C356" s="265"/>
      <c r="D356" s="266"/>
      <c r="E356" s="267"/>
      <c r="F356" s="268"/>
      <c r="G356" s="269"/>
      <c r="H356" s="270"/>
      <c r="I356" s="272">
        <f>SUM(H352:H355)</f>
        <v>110775</v>
      </c>
      <c r="J356" s="23"/>
      <c r="K356" s="23"/>
    </row>
    <row r="357" spans="1:11" ht="15.75">
      <c r="A357" s="58"/>
      <c r="B357" s="59"/>
      <c r="C357" s="216"/>
      <c r="D357" s="117"/>
      <c r="E357" s="55"/>
      <c r="F357" s="445" t="s">
        <v>344</v>
      </c>
      <c r="G357" s="446"/>
      <c r="H357" s="160" t="s">
        <v>309</v>
      </c>
      <c r="I357" s="273" t="s">
        <v>311</v>
      </c>
      <c r="J357" s="23"/>
      <c r="K357" s="23"/>
    </row>
    <row r="358" spans="1:11" ht="15.75">
      <c r="A358" s="7" t="s">
        <v>339</v>
      </c>
      <c r="B358" s="447" t="s">
        <v>341</v>
      </c>
      <c r="C358" s="448"/>
      <c r="D358" s="275" t="s">
        <v>342</v>
      </c>
      <c r="E358" s="55"/>
      <c r="F358" s="441" t="s">
        <v>39</v>
      </c>
      <c r="G358" s="442"/>
      <c r="H358" s="160" t="s">
        <v>39</v>
      </c>
      <c r="I358" s="200" t="s">
        <v>346</v>
      </c>
      <c r="J358" s="23"/>
      <c r="K358" s="23"/>
    </row>
    <row r="359" spans="1:11" ht="15.75">
      <c r="A359" s="234" t="s">
        <v>340</v>
      </c>
      <c r="B359" s="431" t="s">
        <v>38</v>
      </c>
      <c r="C359" s="432"/>
      <c r="D359" s="276" t="s">
        <v>44</v>
      </c>
      <c r="E359" s="55"/>
      <c r="F359" s="443" t="s">
        <v>345</v>
      </c>
      <c r="G359" s="444"/>
      <c r="H359" s="277" t="s">
        <v>310</v>
      </c>
      <c r="I359" s="206" t="s">
        <v>313</v>
      </c>
      <c r="J359" s="23"/>
      <c r="K359" s="23"/>
    </row>
    <row r="360" spans="1:11" ht="15.75">
      <c r="A360" s="58"/>
      <c r="B360" s="119"/>
      <c r="C360" s="215"/>
      <c r="D360" s="117"/>
      <c r="E360" s="55"/>
      <c r="F360" s="433" t="s">
        <v>44</v>
      </c>
      <c r="G360" s="434"/>
      <c r="H360" s="236" t="s">
        <v>39</v>
      </c>
      <c r="I360" s="238" t="s">
        <v>346</v>
      </c>
      <c r="J360" s="23"/>
      <c r="K360" s="23"/>
    </row>
    <row r="361" spans="1:11" ht="15.75">
      <c r="A361" s="217"/>
      <c r="B361" s="218"/>
      <c r="C361" s="219"/>
      <c r="D361" s="220"/>
      <c r="E361" s="221"/>
      <c r="F361" s="435" t="s">
        <v>39</v>
      </c>
      <c r="G361" s="436"/>
      <c r="H361" s="222"/>
      <c r="I361" s="223"/>
      <c r="J361" s="23"/>
      <c r="K361" s="23"/>
    </row>
    <row r="362" spans="1:11" ht="15.75">
      <c r="A362" s="58"/>
      <c r="B362" s="59"/>
      <c r="C362" s="216"/>
      <c r="D362" s="117"/>
      <c r="E362" s="55"/>
      <c r="F362" s="214"/>
      <c r="G362" s="147"/>
      <c r="H362" s="62"/>
      <c r="I362" s="63"/>
      <c r="J362" s="23"/>
      <c r="K362" s="23"/>
    </row>
    <row r="363" spans="1:11" ht="15.75">
      <c r="A363" s="11" t="s">
        <v>76</v>
      </c>
      <c r="B363" s="427" t="s">
        <v>76</v>
      </c>
      <c r="C363" s="428"/>
      <c r="D363" s="118" t="s">
        <v>76</v>
      </c>
      <c r="E363" s="118" t="s">
        <v>76</v>
      </c>
      <c r="F363" s="427" t="s">
        <v>76</v>
      </c>
      <c r="G363" s="428"/>
      <c r="H363" s="118" t="s">
        <v>76</v>
      </c>
      <c r="I363" s="300" t="s">
        <v>76</v>
      </c>
      <c r="J363" s="23"/>
      <c r="K363" s="23"/>
    </row>
    <row r="364" spans="1:11" ht="15.75">
      <c r="A364" s="58"/>
      <c r="B364" s="59"/>
      <c r="C364" s="216"/>
      <c r="D364" s="117"/>
      <c r="E364" s="55"/>
      <c r="F364" s="214"/>
      <c r="G364" s="147"/>
      <c r="H364" s="62"/>
      <c r="I364" s="63"/>
      <c r="J364" s="23"/>
      <c r="K364" s="23"/>
    </row>
    <row r="365" spans="1:11" ht="15.75">
      <c r="A365" s="263"/>
      <c r="B365" s="264"/>
      <c r="C365" s="265"/>
      <c r="D365" s="266"/>
      <c r="E365" s="267"/>
      <c r="F365" s="278"/>
      <c r="G365" s="279"/>
      <c r="H365" s="280"/>
      <c r="I365" s="271"/>
      <c r="J365" s="23"/>
      <c r="K365" s="23"/>
    </row>
    <row r="366" spans="1:11" ht="15.75">
      <c r="A366" s="58"/>
      <c r="B366" s="119"/>
      <c r="C366" s="215"/>
      <c r="D366" s="117"/>
      <c r="E366" s="55"/>
      <c r="F366" s="110"/>
      <c r="G366" s="109"/>
      <c r="H366" s="56"/>
      <c r="I366" s="57"/>
      <c r="J366" s="20"/>
      <c r="K366" s="20"/>
    </row>
    <row r="367" spans="1:11" ht="15.75">
      <c r="A367" s="7" t="s">
        <v>347</v>
      </c>
      <c r="B367" s="439" t="s">
        <v>303</v>
      </c>
      <c r="C367" s="440"/>
      <c r="D367" s="282" t="s">
        <v>348</v>
      </c>
      <c r="E367" s="233" t="s">
        <v>350</v>
      </c>
      <c r="F367" s="441" t="s">
        <v>343</v>
      </c>
      <c r="G367" s="442"/>
      <c r="H367" s="282" t="s">
        <v>309</v>
      </c>
      <c r="I367" s="283" t="s">
        <v>311</v>
      </c>
      <c r="J367" s="23"/>
      <c r="K367" s="23"/>
    </row>
    <row r="368" spans="1:11" ht="15.75">
      <c r="A368" s="234" t="s">
        <v>149</v>
      </c>
      <c r="B368" s="439" t="s">
        <v>347</v>
      </c>
      <c r="C368" s="440"/>
      <c r="D368" s="233" t="s">
        <v>319</v>
      </c>
      <c r="E368" s="233" t="s">
        <v>351</v>
      </c>
      <c r="F368" s="441" t="s">
        <v>39</v>
      </c>
      <c r="G368" s="442"/>
      <c r="H368" s="233" t="s">
        <v>39</v>
      </c>
      <c r="I368" s="200" t="s">
        <v>353</v>
      </c>
      <c r="J368" s="23"/>
      <c r="K368" s="23"/>
    </row>
    <row r="369" spans="1:11" ht="15.75">
      <c r="A369" s="11"/>
      <c r="B369" s="431" t="s">
        <v>38</v>
      </c>
      <c r="C369" s="432"/>
      <c r="D369" s="236" t="s">
        <v>320</v>
      </c>
      <c r="E369" s="236" t="s">
        <v>352</v>
      </c>
      <c r="F369" s="443" t="s">
        <v>345</v>
      </c>
      <c r="G369" s="444"/>
      <c r="H369" s="236" t="s">
        <v>310</v>
      </c>
      <c r="I369" s="206" t="s">
        <v>313</v>
      </c>
      <c r="J369" s="23"/>
      <c r="K369" s="23"/>
    </row>
    <row r="370" spans="1:11" ht="15.75">
      <c r="A370" s="11"/>
      <c r="B370" s="431" t="s">
        <v>168</v>
      </c>
      <c r="C370" s="432"/>
      <c r="D370" s="237" t="s">
        <v>349</v>
      </c>
      <c r="E370" s="237" t="s">
        <v>349</v>
      </c>
      <c r="F370" s="433" t="s">
        <v>44</v>
      </c>
      <c r="G370" s="434"/>
      <c r="H370" s="237" t="s">
        <v>39</v>
      </c>
      <c r="I370" s="238" t="s">
        <v>353</v>
      </c>
      <c r="J370" s="23"/>
      <c r="K370" s="23"/>
    </row>
    <row r="371" spans="1:11" ht="15.75">
      <c r="A371" s="226"/>
      <c r="B371" s="227"/>
      <c r="C371" s="195"/>
      <c r="D371" s="228"/>
      <c r="E371" s="194"/>
      <c r="F371" s="435" t="s">
        <v>39</v>
      </c>
      <c r="G371" s="436"/>
      <c r="H371" s="289"/>
      <c r="I371" s="229"/>
      <c r="J371" s="23"/>
      <c r="K371" s="23"/>
    </row>
    <row r="372" spans="1:11" ht="15.75">
      <c r="A372" s="11"/>
      <c r="B372" s="27"/>
      <c r="C372" s="192"/>
      <c r="D372" s="225"/>
      <c r="E372" s="5"/>
      <c r="F372" s="257"/>
      <c r="G372" s="180"/>
      <c r="H372" s="9"/>
      <c r="I372" s="10"/>
      <c r="J372" s="20"/>
      <c r="K372" s="20"/>
    </row>
    <row r="373" spans="1:11" ht="15.75">
      <c r="A373" s="258" t="s">
        <v>597</v>
      </c>
      <c r="B373" s="427">
        <v>1</v>
      </c>
      <c r="C373" s="428"/>
      <c r="D373" s="118" t="s">
        <v>76</v>
      </c>
      <c r="E373" s="261">
        <v>0.14</v>
      </c>
      <c r="F373" s="437">
        <v>11415</v>
      </c>
      <c r="G373" s="438"/>
      <c r="H373" s="262">
        <f>E373*F373</f>
        <v>1598.1000000000001</v>
      </c>
      <c r="I373" s="16"/>
      <c r="J373" s="23"/>
      <c r="K373" s="23"/>
    </row>
    <row r="374" spans="1:11" ht="15.75">
      <c r="A374" s="11"/>
      <c r="B374" s="12"/>
      <c r="C374" s="201"/>
      <c r="D374" s="225"/>
      <c r="E374" s="5"/>
      <c r="F374" s="281"/>
      <c r="G374" s="256"/>
      <c r="H374" s="18"/>
      <c r="I374" s="16"/>
      <c r="J374" s="23"/>
      <c r="K374" s="23"/>
    </row>
    <row r="375" spans="1:11" ht="15.75">
      <c r="A375" s="284"/>
      <c r="B375" s="285"/>
      <c r="C375" s="290"/>
      <c r="D375" s="286"/>
      <c r="E375" s="287"/>
      <c r="F375" s="291"/>
      <c r="G375" s="292"/>
      <c r="H375" s="293"/>
      <c r="I375" s="301">
        <f>SUM(H372:H374)</f>
        <v>1598.1000000000001</v>
      </c>
      <c r="J375" s="23"/>
      <c r="K375" s="23"/>
    </row>
    <row r="376" spans="1:11" ht="15.75">
      <c r="A376" s="11"/>
      <c r="B376" s="12"/>
      <c r="C376" s="201"/>
      <c r="D376" s="225"/>
      <c r="E376" s="5"/>
      <c r="F376" s="281"/>
      <c r="G376" s="259"/>
      <c r="H376" s="14"/>
      <c r="I376" s="16"/>
      <c r="J376" s="23"/>
      <c r="K376" s="23"/>
    </row>
    <row r="377" spans="1:11" ht="15.75">
      <c r="A377" s="226"/>
      <c r="B377" s="227"/>
      <c r="C377" s="203"/>
      <c r="D377" s="228"/>
      <c r="E377" s="194"/>
      <c r="F377" s="294"/>
      <c r="G377" s="295"/>
      <c r="H377" s="296" t="s">
        <v>354</v>
      </c>
      <c r="I377" s="229">
        <f>I356+I375</f>
        <v>112373.1</v>
      </c>
      <c r="J377" s="23"/>
      <c r="K377" s="23"/>
    </row>
    <row r="378" spans="1:11" ht="15.75">
      <c r="A378" s="303" t="s">
        <v>357</v>
      </c>
      <c r="B378" s="423">
        <v>1</v>
      </c>
      <c r="C378" s="424"/>
      <c r="D378" s="304" t="s">
        <v>44</v>
      </c>
      <c r="E378" s="306" t="s">
        <v>23</v>
      </c>
      <c r="F378" s="305"/>
      <c r="G378" s="306"/>
      <c r="H378" s="307"/>
      <c r="I378" s="288"/>
      <c r="J378" s="20"/>
      <c r="K378" s="20"/>
    </row>
    <row r="379" spans="1:11" ht="15.75">
      <c r="A379" s="7"/>
      <c r="B379" s="12"/>
      <c r="C379" s="201"/>
      <c r="D379" s="202"/>
      <c r="E379" s="282"/>
      <c r="F379" s="255"/>
      <c r="G379" s="259"/>
      <c r="H379" s="14"/>
      <c r="I379" s="16"/>
      <c r="J379" s="5"/>
      <c r="K379" s="5"/>
    </row>
    <row r="380" spans="1:11" ht="15.75">
      <c r="A380" s="11"/>
      <c r="B380" s="12"/>
      <c r="C380" s="201"/>
      <c r="D380" s="275" t="s">
        <v>359</v>
      </c>
      <c r="E380" s="177" t="s">
        <v>358</v>
      </c>
      <c r="F380" s="255"/>
      <c r="G380" s="233" t="s">
        <v>39</v>
      </c>
      <c r="H380" s="315">
        <f>I377/1</f>
        <v>112373.1</v>
      </c>
      <c r="I380" s="310" t="s">
        <v>389</v>
      </c>
      <c r="J380" s="23"/>
      <c r="K380" s="23"/>
    </row>
    <row r="381" spans="1:11" ht="16.5" thickBot="1">
      <c r="A381" s="308"/>
      <c r="B381" s="32"/>
      <c r="C381" s="309"/>
      <c r="D381" s="311"/>
      <c r="E381" s="31"/>
      <c r="F381" s="312"/>
      <c r="G381" s="313"/>
      <c r="H381" s="314"/>
      <c r="I381" s="173"/>
      <c r="J381" s="23"/>
      <c r="K381" s="23"/>
    </row>
    <row r="382" spans="1:11" ht="15.75">
      <c r="A382" s="13"/>
      <c r="B382" s="12"/>
      <c r="C382" s="13"/>
      <c r="D382" s="5"/>
      <c r="E382" s="5"/>
      <c r="F382" s="140"/>
      <c r="G382" s="302"/>
      <c r="H382" s="140"/>
      <c r="I382" s="23"/>
      <c r="J382" s="23"/>
      <c r="K382" s="23"/>
    </row>
    <row r="383" spans="1:11" ht="15.75">
      <c r="A383" s="13"/>
      <c r="B383" s="12"/>
      <c r="C383" s="13"/>
      <c r="D383" s="5"/>
      <c r="E383" s="5"/>
      <c r="F383" s="140"/>
      <c r="G383" s="302"/>
      <c r="H383" s="140"/>
      <c r="I383" s="23"/>
      <c r="J383" s="23"/>
      <c r="K383" s="23"/>
    </row>
    <row r="384" spans="1:11" ht="15.75">
      <c r="A384" s="13"/>
      <c r="B384" s="12"/>
      <c r="C384" s="13"/>
      <c r="D384" s="5"/>
      <c r="E384" s="5"/>
      <c r="F384" s="140"/>
      <c r="G384" s="302"/>
      <c r="H384" s="140"/>
      <c r="I384" s="23"/>
      <c r="J384" s="23"/>
      <c r="K384" s="23"/>
    </row>
    <row r="385" spans="1:11" ht="15.75">
      <c r="A385" s="13"/>
      <c r="B385" s="12"/>
      <c r="C385" s="13"/>
      <c r="D385" s="5"/>
      <c r="E385" s="5"/>
      <c r="F385" s="140"/>
      <c r="G385" s="302"/>
      <c r="H385" s="140"/>
      <c r="I385" s="23"/>
      <c r="J385" s="23"/>
      <c r="K385" s="23"/>
    </row>
    <row r="386" spans="1:11" ht="15.75">
      <c r="A386" s="13"/>
      <c r="B386" s="12"/>
      <c r="C386" s="13"/>
      <c r="D386" s="5"/>
      <c r="E386" s="5"/>
      <c r="F386" s="140"/>
      <c r="G386" s="302"/>
      <c r="H386" s="140"/>
      <c r="I386" s="23"/>
      <c r="J386" s="23"/>
      <c r="K386" s="23"/>
    </row>
    <row r="387" spans="1:11" ht="15.75">
      <c r="A387" s="13"/>
      <c r="B387" s="12"/>
      <c r="C387" s="13"/>
      <c r="D387" s="5"/>
      <c r="E387" s="5"/>
      <c r="F387" s="140"/>
      <c r="G387" s="302"/>
      <c r="H387" s="140"/>
      <c r="I387" s="23"/>
      <c r="J387" s="23"/>
      <c r="K387" s="23"/>
    </row>
    <row r="388" spans="1:11" ht="15.75">
      <c r="A388" s="13"/>
      <c r="B388" s="12"/>
      <c r="C388" s="13"/>
      <c r="D388" s="5"/>
      <c r="E388" s="5"/>
      <c r="F388" s="140"/>
      <c r="G388" s="302"/>
      <c r="H388" s="140"/>
      <c r="I388" s="23"/>
      <c r="J388" s="23"/>
      <c r="K388" s="23"/>
    </row>
    <row r="389" spans="1:11" ht="15.75">
      <c r="A389" s="13"/>
      <c r="B389" s="12"/>
      <c r="C389" s="13"/>
      <c r="D389" s="5"/>
      <c r="E389" s="5"/>
      <c r="F389" s="140"/>
      <c r="G389" s="302"/>
      <c r="H389" s="140"/>
      <c r="I389" s="23"/>
      <c r="J389" s="23"/>
      <c r="K389" s="23"/>
    </row>
    <row r="390" spans="1:11" ht="15.75">
      <c r="A390" s="13"/>
      <c r="B390" s="12"/>
      <c r="C390" s="13"/>
      <c r="D390" s="5"/>
      <c r="E390" s="5"/>
      <c r="F390" s="140"/>
      <c r="G390" s="302"/>
      <c r="H390" s="140"/>
      <c r="I390" s="23"/>
      <c r="J390" s="23"/>
      <c r="K390" s="23"/>
    </row>
    <row r="391" spans="9:11" ht="16.5" thickBot="1">
      <c r="I391" s="23" t="s">
        <v>632</v>
      </c>
      <c r="J391" s="23"/>
      <c r="K391" s="23"/>
    </row>
    <row r="392" spans="1:11" ht="15.75">
      <c r="A392" s="186"/>
      <c r="B392" s="187"/>
      <c r="C392" s="187"/>
      <c r="D392" s="191"/>
      <c r="E392" s="212"/>
      <c r="F392" s="187"/>
      <c r="G392" s="187"/>
      <c r="H392" s="191"/>
      <c r="I392" s="188"/>
      <c r="J392" s="23"/>
      <c r="K392" s="23"/>
    </row>
    <row r="393" spans="1:11" ht="15.75">
      <c r="A393" s="6"/>
      <c r="B393" s="5"/>
      <c r="C393" s="5"/>
      <c r="D393" s="192"/>
      <c r="E393" s="457" t="s">
        <v>295</v>
      </c>
      <c r="F393" s="471"/>
      <c r="G393" s="471"/>
      <c r="H393" s="458"/>
      <c r="I393" s="200" t="s">
        <v>294</v>
      </c>
      <c r="J393" s="20"/>
      <c r="K393" s="20"/>
    </row>
    <row r="394" spans="1:11" ht="15.75">
      <c r="A394" s="6"/>
      <c r="B394" s="5"/>
      <c r="C394" s="465"/>
      <c r="D394" s="466"/>
      <c r="E394" s="473" t="s">
        <v>296</v>
      </c>
      <c r="F394" s="474"/>
      <c r="G394" s="474"/>
      <c r="H394" s="475"/>
      <c r="I394" s="199" t="s">
        <v>158</v>
      </c>
      <c r="J394" s="5"/>
      <c r="K394" s="5"/>
    </row>
    <row r="395" spans="1:11" ht="15.75">
      <c r="A395" s="6"/>
      <c r="B395" s="5"/>
      <c r="C395" s="476"/>
      <c r="D395" s="454"/>
      <c r="E395" s="457" t="s">
        <v>587</v>
      </c>
      <c r="F395" s="471"/>
      <c r="G395" s="471"/>
      <c r="H395" s="458"/>
      <c r="I395" s="10"/>
      <c r="J395" s="23"/>
      <c r="K395" s="23"/>
    </row>
    <row r="396" spans="1:11" ht="15.75">
      <c r="A396" s="6"/>
      <c r="B396" s="5"/>
      <c r="C396" s="5"/>
      <c r="D396" s="192"/>
      <c r="E396" s="453" t="s">
        <v>404</v>
      </c>
      <c r="F396" s="476"/>
      <c r="G396" s="476"/>
      <c r="H396" s="454"/>
      <c r="I396" s="198" t="s">
        <v>403</v>
      </c>
      <c r="J396" s="23"/>
      <c r="K396" s="23"/>
    </row>
    <row r="397" spans="1:11" ht="15.75">
      <c r="A397" s="193"/>
      <c r="B397" s="194"/>
      <c r="C397" s="194"/>
      <c r="D397" s="195"/>
      <c r="E397" s="467"/>
      <c r="F397" s="468"/>
      <c r="G397" s="468"/>
      <c r="H397" s="469"/>
      <c r="I397" s="196"/>
      <c r="J397" s="23"/>
      <c r="K397" s="23"/>
    </row>
    <row r="398" spans="1:11" ht="15.75">
      <c r="A398" s="6"/>
      <c r="B398" s="5"/>
      <c r="C398" s="5"/>
      <c r="D398" s="5"/>
      <c r="E398" s="197"/>
      <c r="F398" s="5"/>
      <c r="G398" s="5"/>
      <c r="H398" s="5"/>
      <c r="I398" s="10"/>
      <c r="J398" s="23"/>
      <c r="K398" s="23"/>
    </row>
    <row r="399" spans="1:11" ht="15.75">
      <c r="A399" s="470" t="s">
        <v>575</v>
      </c>
      <c r="B399" s="471"/>
      <c r="C399" s="471"/>
      <c r="D399" s="471"/>
      <c r="E399" s="471"/>
      <c r="F399" s="471"/>
      <c r="G399" s="471"/>
      <c r="H399" s="471"/>
      <c r="I399" s="472"/>
      <c r="J399" s="20"/>
      <c r="K399" s="20"/>
    </row>
    <row r="400" spans="1:11" ht="15.75">
      <c r="A400" s="470" t="s">
        <v>297</v>
      </c>
      <c r="B400" s="471"/>
      <c r="C400" s="471"/>
      <c r="D400" s="471"/>
      <c r="E400" s="471"/>
      <c r="F400" s="471"/>
      <c r="G400" s="471"/>
      <c r="H400" s="471"/>
      <c r="I400" s="472"/>
      <c r="J400" s="5"/>
      <c r="K400" s="5"/>
    </row>
    <row r="401" spans="1:11" ht="15.75">
      <c r="A401" s="477" t="s">
        <v>577</v>
      </c>
      <c r="B401" s="476"/>
      <c r="C401" s="476"/>
      <c r="D401" s="476"/>
      <c r="E401" s="476"/>
      <c r="F401" s="476"/>
      <c r="G401" s="476"/>
      <c r="H401" s="476"/>
      <c r="I401" s="478"/>
      <c r="J401" s="23"/>
      <c r="K401" s="23"/>
    </row>
    <row r="402" spans="1:11" ht="15.75">
      <c r="A402" s="477" t="s">
        <v>576</v>
      </c>
      <c r="B402" s="476"/>
      <c r="C402" s="476"/>
      <c r="D402" s="476"/>
      <c r="E402" s="476"/>
      <c r="F402" s="476"/>
      <c r="G402" s="476"/>
      <c r="H402" s="476"/>
      <c r="I402" s="478"/>
      <c r="J402" s="23"/>
      <c r="K402" s="23"/>
    </row>
    <row r="403" spans="1:11" ht="16.5" thickBot="1">
      <c r="A403" s="189"/>
      <c r="B403" s="31"/>
      <c r="C403" s="31"/>
      <c r="D403" s="31"/>
      <c r="E403" s="31"/>
      <c r="F403" s="31"/>
      <c r="G403" s="31"/>
      <c r="H403" s="31"/>
      <c r="I403" s="190"/>
      <c r="J403" s="23"/>
      <c r="K403" s="23"/>
    </row>
    <row r="404" spans="1:11" ht="15.75">
      <c r="A404" s="242"/>
      <c r="B404" s="243"/>
      <c r="C404" s="243"/>
      <c r="D404" s="244"/>
      <c r="E404" s="249"/>
      <c r="F404" s="210"/>
      <c r="G404" s="208"/>
      <c r="H404" s="208"/>
      <c r="I404" s="43"/>
      <c r="J404" s="23"/>
      <c r="K404" s="23"/>
    </row>
    <row r="405" spans="1:11" ht="15.75" customHeight="1">
      <c r="A405" s="242" t="s">
        <v>298</v>
      </c>
      <c r="B405" s="246">
        <v>1</v>
      </c>
      <c r="C405" s="425" t="s">
        <v>694</v>
      </c>
      <c r="D405" s="426"/>
      <c r="E405" s="333" t="s">
        <v>300</v>
      </c>
      <c r="F405" s="249">
        <v>1</v>
      </c>
      <c r="G405" s="425" t="s">
        <v>653</v>
      </c>
      <c r="H405" s="425"/>
      <c r="I405" s="463"/>
      <c r="J405" s="20"/>
      <c r="K405" s="20"/>
    </row>
    <row r="406" spans="1:11" ht="15.75" customHeight="1">
      <c r="A406" s="242"/>
      <c r="B406" s="246"/>
      <c r="C406" s="425" t="s">
        <v>695</v>
      </c>
      <c r="D406" s="426"/>
      <c r="E406" s="248"/>
      <c r="F406" s="249">
        <v>2</v>
      </c>
      <c r="G406" s="425" t="s">
        <v>643</v>
      </c>
      <c r="H406" s="425"/>
      <c r="I406" s="463"/>
      <c r="J406" s="20"/>
      <c r="K406" s="20"/>
    </row>
    <row r="407" spans="1:11" ht="15.75" customHeight="1">
      <c r="A407" s="242"/>
      <c r="B407" s="246"/>
      <c r="C407" s="425"/>
      <c r="D407" s="426"/>
      <c r="E407" s="248"/>
      <c r="F407" s="249"/>
      <c r="G407" s="425"/>
      <c r="H407" s="425"/>
      <c r="I407" s="463"/>
      <c r="J407" s="5"/>
      <c r="K407" s="5"/>
    </row>
    <row r="408" spans="1:11" ht="15.75" customHeight="1">
      <c r="A408" s="245" t="s">
        <v>299</v>
      </c>
      <c r="B408" s="338">
        <v>1</v>
      </c>
      <c r="C408" s="459" t="s">
        <v>405</v>
      </c>
      <c r="D408" s="479"/>
      <c r="E408" s="247" t="s">
        <v>321</v>
      </c>
      <c r="F408" s="247">
        <v>1</v>
      </c>
      <c r="G408" s="459" t="s">
        <v>407</v>
      </c>
      <c r="H408" s="459"/>
      <c r="I408" s="460"/>
      <c r="J408" s="5"/>
      <c r="K408" s="5"/>
    </row>
    <row r="409" spans="1:11" ht="15.75" customHeight="1">
      <c r="A409" s="345"/>
      <c r="B409" s="338"/>
      <c r="C409" s="459" t="s">
        <v>406</v>
      </c>
      <c r="D409" s="479"/>
      <c r="E409" s="346"/>
      <c r="F409" s="247">
        <v>2</v>
      </c>
      <c r="G409" s="459" t="s">
        <v>408</v>
      </c>
      <c r="H409" s="459"/>
      <c r="I409" s="460"/>
      <c r="J409" s="5"/>
      <c r="K409" s="5"/>
    </row>
    <row r="410" spans="1:11" ht="15.75" customHeight="1">
      <c r="A410" s="242"/>
      <c r="B410" s="246"/>
      <c r="C410" s="425"/>
      <c r="D410" s="426"/>
      <c r="E410" s="248"/>
      <c r="F410" s="249"/>
      <c r="G410" s="425"/>
      <c r="H410" s="425"/>
      <c r="I410" s="463"/>
      <c r="J410" s="23"/>
      <c r="K410" s="23"/>
    </row>
    <row r="411" spans="1:11" ht="15.75" customHeight="1">
      <c r="A411" s="242"/>
      <c r="B411" s="246"/>
      <c r="C411" s="253"/>
      <c r="D411" s="254"/>
      <c r="E411" s="248"/>
      <c r="F411" s="249"/>
      <c r="G411" s="253"/>
      <c r="H411" s="253"/>
      <c r="I411" s="325"/>
      <c r="J411" s="23"/>
      <c r="K411" s="23"/>
    </row>
    <row r="412" spans="1:11" ht="15.75" customHeight="1">
      <c r="A412" s="242"/>
      <c r="B412" s="246"/>
      <c r="C412" s="253"/>
      <c r="D412" s="254"/>
      <c r="E412" s="248"/>
      <c r="F412" s="249"/>
      <c r="G412" s="253"/>
      <c r="H412" s="253"/>
      <c r="I412" s="325"/>
      <c r="J412" s="23"/>
      <c r="K412" s="23"/>
    </row>
    <row r="413" spans="1:11" ht="15.75" customHeight="1">
      <c r="A413" s="242"/>
      <c r="B413" s="246"/>
      <c r="C413" s="253"/>
      <c r="D413" s="254"/>
      <c r="E413" s="248"/>
      <c r="F413" s="249"/>
      <c r="G413" s="253"/>
      <c r="H413" s="253"/>
      <c r="I413" s="325"/>
      <c r="J413" s="23"/>
      <c r="K413" s="23"/>
    </row>
    <row r="414" spans="1:11" ht="15.75" customHeight="1">
      <c r="A414" s="242"/>
      <c r="B414" s="246"/>
      <c r="C414" s="253"/>
      <c r="D414" s="254"/>
      <c r="E414" s="248"/>
      <c r="F414" s="249"/>
      <c r="G414" s="253"/>
      <c r="H414" s="253"/>
      <c r="I414" s="325"/>
      <c r="J414" s="23"/>
      <c r="K414" s="23"/>
    </row>
    <row r="415" spans="1:11" ht="15.75" customHeight="1">
      <c r="A415" s="242"/>
      <c r="B415" s="246"/>
      <c r="C415" s="253"/>
      <c r="D415" s="254"/>
      <c r="E415" s="248"/>
      <c r="F415" s="249"/>
      <c r="G415" s="253"/>
      <c r="H415" s="253"/>
      <c r="I415" s="325"/>
      <c r="J415" s="23"/>
      <c r="K415" s="23"/>
    </row>
    <row r="416" spans="1:11" ht="15.75" customHeight="1">
      <c r="A416" s="242"/>
      <c r="B416" s="246"/>
      <c r="C416" s="253"/>
      <c r="D416" s="254"/>
      <c r="E416" s="248"/>
      <c r="F416" s="249"/>
      <c r="G416" s="253"/>
      <c r="H416" s="253"/>
      <c r="I416" s="325"/>
      <c r="J416" s="23"/>
      <c r="K416" s="23"/>
    </row>
    <row r="417" spans="1:11" ht="15.75" customHeight="1">
      <c r="A417" s="242"/>
      <c r="B417" s="246"/>
      <c r="C417" s="253"/>
      <c r="D417" s="254"/>
      <c r="E417" s="248"/>
      <c r="F417" s="249"/>
      <c r="G417" s="253"/>
      <c r="H417" s="253"/>
      <c r="I417" s="325"/>
      <c r="J417" s="23"/>
      <c r="K417" s="23"/>
    </row>
    <row r="418" spans="1:11" ht="15.75" customHeight="1">
      <c r="A418" s="242"/>
      <c r="B418" s="246"/>
      <c r="C418" s="253"/>
      <c r="D418" s="254"/>
      <c r="E418" s="248"/>
      <c r="F418" s="249"/>
      <c r="G418" s="253"/>
      <c r="H418" s="253"/>
      <c r="I418" s="325"/>
      <c r="J418" s="23"/>
      <c r="K418" s="23"/>
    </row>
    <row r="419" spans="1:11" ht="15.75" customHeight="1">
      <c r="A419" s="242"/>
      <c r="B419" s="246"/>
      <c r="C419" s="253"/>
      <c r="D419" s="254"/>
      <c r="E419" s="248"/>
      <c r="F419" s="249"/>
      <c r="G419" s="253"/>
      <c r="H419" s="253"/>
      <c r="I419" s="325"/>
      <c r="J419" s="23"/>
      <c r="K419" s="23"/>
    </row>
    <row r="420" spans="1:11" ht="15.75" customHeight="1">
      <c r="A420" s="242"/>
      <c r="B420" s="246"/>
      <c r="C420" s="253"/>
      <c r="D420" s="254"/>
      <c r="E420" s="248"/>
      <c r="F420" s="249"/>
      <c r="G420" s="253"/>
      <c r="H420" s="253"/>
      <c r="I420" s="325"/>
      <c r="J420" s="23"/>
      <c r="K420" s="23"/>
    </row>
    <row r="421" spans="1:11" ht="15.75" customHeight="1">
      <c r="A421" s="242"/>
      <c r="B421" s="246"/>
      <c r="C421" s="253"/>
      <c r="D421" s="254"/>
      <c r="E421" s="248"/>
      <c r="F421" s="249"/>
      <c r="G421" s="253"/>
      <c r="H421" s="253"/>
      <c r="I421" s="325"/>
      <c r="J421" s="23"/>
      <c r="K421" s="23"/>
    </row>
    <row r="422" spans="1:11" ht="15.75" customHeight="1">
      <c r="A422" s="242"/>
      <c r="B422" s="246"/>
      <c r="C422" s="253"/>
      <c r="D422" s="254"/>
      <c r="E422" s="248"/>
      <c r="F422" s="249"/>
      <c r="G422" s="253"/>
      <c r="H422" s="253"/>
      <c r="I422" s="325"/>
      <c r="J422" s="23"/>
      <c r="K422" s="23"/>
    </row>
    <row r="423" spans="1:11" ht="15.75" customHeight="1">
      <c r="A423" s="242"/>
      <c r="B423" s="246"/>
      <c r="C423" s="253"/>
      <c r="D423" s="254"/>
      <c r="E423" s="248"/>
      <c r="F423" s="249"/>
      <c r="G423" s="253"/>
      <c r="H423" s="253"/>
      <c r="I423" s="325"/>
      <c r="J423" s="23"/>
      <c r="K423" s="23"/>
    </row>
    <row r="424" spans="1:11" ht="16.5" thickBot="1">
      <c r="A424" s="207"/>
      <c r="B424" s="209"/>
      <c r="C424" s="250"/>
      <c r="D424" s="251"/>
      <c r="E424" s="213"/>
      <c r="F424" s="211"/>
      <c r="G424" s="250"/>
      <c r="H424" s="250"/>
      <c r="I424" s="252"/>
      <c r="J424" s="23"/>
      <c r="K424" s="23"/>
    </row>
    <row r="425" spans="1:11" ht="15.75">
      <c r="A425" s="224"/>
      <c r="B425" s="461" t="s">
        <v>303</v>
      </c>
      <c r="C425" s="462"/>
      <c r="D425" s="230"/>
      <c r="E425" s="231" t="s">
        <v>303</v>
      </c>
      <c r="F425" s="461" t="s">
        <v>314</v>
      </c>
      <c r="G425" s="462"/>
      <c r="H425" s="231" t="s">
        <v>309</v>
      </c>
      <c r="I425" s="232" t="s">
        <v>311</v>
      </c>
      <c r="J425" s="23"/>
      <c r="K425" s="23"/>
    </row>
    <row r="426" spans="1:11" ht="15.75">
      <c r="A426" s="7" t="s">
        <v>301</v>
      </c>
      <c r="B426" s="457" t="s">
        <v>304</v>
      </c>
      <c r="C426" s="458"/>
      <c r="D426" s="204" t="s">
        <v>319</v>
      </c>
      <c r="E426" s="106" t="s">
        <v>307</v>
      </c>
      <c r="F426" s="457" t="s">
        <v>315</v>
      </c>
      <c r="G426" s="458"/>
      <c r="H426" s="233" t="s">
        <v>39</v>
      </c>
      <c r="I426" s="200" t="s">
        <v>312</v>
      </c>
      <c r="J426" s="23"/>
      <c r="K426" s="23"/>
    </row>
    <row r="427" spans="1:11" ht="15.75">
      <c r="A427" s="234" t="s">
        <v>302</v>
      </c>
      <c r="B427" s="453" t="s">
        <v>305</v>
      </c>
      <c r="C427" s="454"/>
      <c r="D427" s="235" t="s">
        <v>320</v>
      </c>
      <c r="E427" s="205" t="s">
        <v>38</v>
      </c>
      <c r="F427" s="453" t="s">
        <v>316</v>
      </c>
      <c r="G427" s="454"/>
      <c r="H427" s="236" t="s">
        <v>310</v>
      </c>
      <c r="I427" s="206" t="s">
        <v>313</v>
      </c>
      <c r="J427" s="23"/>
      <c r="K427" s="23"/>
    </row>
    <row r="428" spans="1:11" ht="15.75">
      <c r="A428" s="11"/>
      <c r="B428" s="453" t="s">
        <v>306</v>
      </c>
      <c r="C428" s="454"/>
      <c r="D428" s="225"/>
      <c r="E428" s="205" t="s">
        <v>308</v>
      </c>
      <c r="F428" s="453" t="s">
        <v>317</v>
      </c>
      <c r="G428" s="454"/>
      <c r="H428" s="237" t="s">
        <v>39</v>
      </c>
      <c r="I428" s="238" t="s">
        <v>312</v>
      </c>
      <c r="J428" s="23"/>
      <c r="K428" s="23"/>
    </row>
    <row r="429" spans="1:11" ht="15.75">
      <c r="A429" s="226"/>
      <c r="B429" s="455"/>
      <c r="C429" s="456"/>
      <c r="D429" s="228"/>
      <c r="E429" s="239"/>
      <c r="F429" s="435" t="s">
        <v>318</v>
      </c>
      <c r="G429" s="436"/>
      <c r="H429" s="240"/>
      <c r="I429" s="241"/>
      <c r="J429" s="23"/>
      <c r="K429" s="23"/>
    </row>
    <row r="430" spans="1:11" ht="15.75">
      <c r="A430" s="258" t="s">
        <v>336</v>
      </c>
      <c r="B430" s="449">
        <v>0.012</v>
      </c>
      <c r="C430" s="450"/>
      <c r="D430" s="260">
        <v>1</v>
      </c>
      <c r="E430" s="261">
        <f>B430</f>
        <v>0.012</v>
      </c>
      <c r="F430" s="451">
        <f>BHNMS!F10</f>
        <v>47500</v>
      </c>
      <c r="G430" s="452"/>
      <c r="H430" s="262">
        <f>E430*F430</f>
        <v>570</v>
      </c>
      <c r="I430" s="16"/>
      <c r="J430" s="20"/>
      <c r="K430" s="20"/>
    </row>
    <row r="431" spans="1:11" ht="15.75">
      <c r="A431" s="258" t="s">
        <v>386</v>
      </c>
      <c r="B431" s="427">
        <v>0.375</v>
      </c>
      <c r="C431" s="428"/>
      <c r="D431" s="260">
        <v>1</v>
      </c>
      <c r="E431" s="261">
        <f>B431</f>
        <v>0.375</v>
      </c>
      <c r="F431" s="429">
        <f>BHNMS!F11</f>
        <v>52500</v>
      </c>
      <c r="G431" s="430"/>
      <c r="H431" s="262">
        <f>E431*F431</f>
        <v>19687.5</v>
      </c>
      <c r="I431" s="16"/>
      <c r="J431" s="20"/>
      <c r="K431" s="20"/>
    </row>
    <row r="432" spans="1:11" ht="15.75">
      <c r="A432" s="258" t="s">
        <v>338</v>
      </c>
      <c r="B432" s="427" t="s">
        <v>76</v>
      </c>
      <c r="C432" s="428"/>
      <c r="D432" s="260" t="s">
        <v>76</v>
      </c>
      <c r="E432" s="261" t="s">
        <v>76</v>
      </c>
      <c r="F432" s="480">
        <f>BHNMS!F288</f>
        <v>0</v>
      </c>
      <c r="G432" s="481"/>
      <c r="H432" s="262"/>
      <c r="I432" s="10"/>
      <c r="J432" s="5"/>
      <c r="K432" s="5"/>
    </row>
    <row r="433" spans="1:11" ht="15.75">
      <c r="A433" s="263"/>
      <c r="B433" s="264"/>
      <c r="C433" s="265"/>
      <c r="D433" s="266"/>
      <c r="E433" s="267"/>
      <c r="F433" s="268"/>
      <c r="G433" s="269"/>
      <c r="H433" s="270"/>
      <c r="I433" s="272">
        <f>SUM(H430:H432)</f>
        <v>20257.5</v>
      </c>
      <c r="J433" s="5"/>
      <c r="K433" s="5"/>
    </row>
    <row r="434" spans="1:11" ht="15.75">
      <c r="A434" s="58"/>
      <c r="B434" s="59"/>
      <c r="C434" s="216"/>
      <c r="D434" s="117"/>
      <c r="E434" s="55"/>
      <c r="F434" s="445" t="s">
        <v>344</v>
      </c>
      <c r="G434" s="446"/>
      <c r="H434" s="160" t="s">
        <v>309</v>
      </c>
      <c r="I434" s="273" t="s">
        <v>311</v>
      </c>
      <c r="J434" s="23"/>
      <c r="K434" s="23"/>
    </row>
    <row r="435" spans="1:11" ht="15.75">
      <c r="A435" s="7" t="s">
        <v>339</v>
      </c>
      <c r="B435" s="447" t="s">
        <v>341</v>
      </c>
      <c r="C435" s="448"/>
      <c r="D435" s="275" t="s">
        <v>342</v>
      </c>
      <c r="E435" s="55"/>
      <c r="F435" s="441" t="s">
        <v>39</v>
      </c>
      <c r="G435" s="442"/>
      <c r="H435" s="160" t="s">
        <v>39</v>
      </c>
      <c r="I435" s="200" t="s">
        <v>346</v>
      </c>
      <c r="J435" s="23"/>
      <c r="K435" s="23"/>
    </row>
    <row r="436" spans="1:11" ht="15.75">
      <c r="A436" s="234" t="s">
        <v>340</v>
      </c>
      <c r="B436" s="431" t="s">
        <v>38</v>
      </c>
      <c r="C436" s="432"/>
      <c r="D436" s="276" t="s">
        <v>44</v>
      </c>
      <c r="E436" s="55"/>
      <c r="F436" s="443" t="s">
        <v>345</v>
      </c>
      <c r="G436" s="444"/>
      <c r="H436" s="277" t="s">
        <v>310</v>
      </c>
      <c r="I436" s="206" t="s">
        <v>313</v>
      </c>
      <c r="J436" s="23"/>
      <c r="K436" s="23"/>
    </row>
    <row r="437" spans="1:11" ht="15.75">
      <c r="A437" s="58"/>
      <c r="B437" s="119"/>
      <c r="C437" s="215"/>
      <c r="D437" s="117"/>
      <c r="E437" s="55"/>
      <c r="F437" s="433" t="s">
        <v>44</v>
      </c>
      <c r="G437" s="434"/>
      <c r="H437" s="236" t="s">
        <v>39</v>
      </c>
      <c r="I437" s="238" t="s">
        <v>346</v>
      </c>
      <c r="J437" s="23"/>
      <c r="K437" s="23"/>
    </row>
    <row r="438" spans="1:11" ht="15.75">
      <c r="A438" s="217"/>
      <c r="B438" s="218"/>
      <c r="C438" s="219"/>
      <c r="D438" s="220"/>
      <c r="E438" s="221"/>
      <c r="F438" s="435" t="s">
        <v>39</v>
      </c>
      <c r="G438" s="436"/>
      <c r="H438" s="222"/>
      <c r="I438" s="223"/>
      <c r="J438" s="23"/>
      <c r="K438" s="23"/>
    </row>
    <row r="439" spans="1:11" ht="15.75">
      <c r="A439" s="58"/>
      <c r="B439" s="59"/>
      <c r="C439" s="216"/>
      <c r="D439" s="117"/>
      <c r="E439" s="55"/>
      <c r="F439" s="214"/>
      <c r="G439" s="147"/>
      <c r="H439" s="62"/>
      <c r="I439" s="63"/>
      <c r="J439" s="23"/>
      <c r="K439" s="23"/>
    </row>
    <row r="440" spans="1:11" ht="15.75">
      <c r="A440" s="258" t="s">
        <v>596</v>
      </c>
      <c r="B440" s="427">
        <v>1.2</v>
      </c>
      <c r="C440" s="428"/>
      <c r="D440" s="274" t="s">
        <v>13</v>
      </c>
      <c r="E440" s="261"/>
      <c r="F440" s="437">
        <f>BHNMS!F35</f>
        <v>55000</v>
      </c>
      <c r="G440" s="438"/>
      <c r="H440" s="262">
        <f>B440*F440</f>
        <v>66000</v>
      </c>
      <c r="I440" s="16"/>
      <c r="J440" s="5"/>
      <c r="K440" s="5"/>
    </row>
    <row r="441" spans="1:11" ht="15.75">
      <c r="A441" s="58"/>
      <c r="B441" s="59"/>
      <c r="C441" s="216"/>
      <c r="D441" s="117"/>
      <c r="E441" s="55"/>
      <c r="F441" s="214"/>
      <c r="G441" s="147"/>
      <c r="H441" s="62"/>
      <c r="I441" s="63"/>
      <c r="J441" s="23"/>
      <c r="K441" s="23"/>
    </row>
    <row r="442" spans="1:11" ht="15.75">
      <c r="A442" s="263"/>
      <c r="B442" s="264"/>
      <c r="C442" s="265"/>
      <c r="D442" s="266"/>
      <c r="E442" s="267"/>
      <c r="F442" s="278"/>
      <c r="G442" s="279"/>
      <c r="H442" s="280"/>
      <c r="I442" s="301">
        <f>SUM(H439:H441)</f>
        <v>66000</v>
      </c>
      <c r="J442" s="23"/>
      <c r="K442" s="23"/>
    </row>
    <row r="443" spans="1:11" ht="15.75">
      <c r="A443" s="58"/>
      <c r="B443" s="119"/>
      <c r="C443" s="215"/>
      <c r="D443" s="117"/>
      <c r="E443" s="55"/>
      <c r="F443" s="110"/>
      <c r="G443" s="109"/>
      <c r="H443" s="56"/>
      <c r="I443" s="57"/>
      <c r="J443" s="23"/>
      <c r="K443" s="23"/>
    </row>
    <row r="444" spans="1:11" ht="15.75">
      <c r="A444" s="7" t="s">
        <v>347</v>
      </c>
      <c r="B444" s="439" t="s">
        <v>303</v>
      </c>
      <c r="C444" s="440"/>
      <c r="D444" s="282" t="s">
        <v>348</v>
      </c>
      <c r="E444" s="233" t="s">
        <v>350</v>
      </c>
      <c r="F444" s="441" t="s">
        <v>343</v>
      </c>
      <c r="G444" s="442"/>
      <c r="H444" s="282" t="s">
        <v>309</v>
      </c>
      <c r="I444" s="283" t="s">
        <v>311</v>
      </c>
      <c r="J444" s="23"/>
      <c r="K444" s="23"/>
    </row>
    <row r="445" spans="1:11" ht="15.75">
      <c r="A445" s="234" t="s">
        <v>149</v>
      </c>
      <c r="B445" s="439" t="s">
        <v>347</v>
      </c>
      <c r="C445" s="440"/>
      <c r="D445" s="233" t="s">
        <v>319</v>
      </c>
      <c r="E445" s="233" t="s">
        <v>351</v>
      </c>
      <c r="F445" s="441" t="s">
        <v>39</v>
      </c>
      <c r="G445" s="442"/>
      <c r="H445" s="233" t="s">
        <v>39</v>
      </c>
      <c r="I445" s="200" t="s">
        <v>353</v>
      </c>
      <c r="J445" s="20"/>
      <c r="K445" s="20"/>
    </row>
    <row r="446" spans="1:11" ht="15.75">
      <c r="A446" s="11"/>
      <c r="B446" s="431" t="s">
        <v>38</v>
      </c>
      <c r="C446" s="432"/>
      <c r="D446" s="236" t="s">
        <v>320</v>
      </c>
      <c r="E446" s="236" t="s">
        <v>352</v>
      </c>
      <c r="F446" s="443" t="s">
        <v>345</v>
      </c>
      <c r="G446" s="444"/>
      <c r="H446" s="236" t="s">
        <v>310</v>
      </c>
      <c r="I446" s="206" t="s">
        <v>313</v>
      </c>
      <c r="J446" s="5"/>
      <c r="K446" s="5"/>
    </row>
    <row r="447" spans="1:11" ht="15.75">
      <c r="A447" s="11"/>
      <c r="B447" s="431" t="s">
        <v>168</v>
      </c>
      <c r="C447" s="432"/>
      <c r="D447" s="237" t="s">
        <v>349</v>
      </c>
      <c r="E447" s="237" t="s">
        <v>349</v>
      </c>
      <c r="F447" s="433" t="s">
        <v>44</v>
      </c>
      <c r="G447" s="434"/>
      <c r="H447" s="237" t="s">
        <v>39</v>
      </c>
      <c r="I447" s="238" t="s">
        <v>353</v>
      </c>
      <c r="J447" s="5"/>
      <c r="K447" s="5"/>
    </row>
    <row r="448" spans="1:11" ht="15.75">
      <c r="A448" s="226"/>
      <c r="B448" s="227"/>
      <c r="C448" s="195"/>
      <c r="D448" s="228"/>
      <c r="E448" s="194"/>
      <c r="F448" s="435" t="s">
        <v>39</v>
      </c>
      <c r="G448" s="436"/>
      <c r="H448" s="289"/>
      <c r="I448" s="229"/>
      <c r="J448" s="23"/>
      <c r="K448" s="23"/>
    </row>
    <row r="449" spans="1:11" ht="15.75">
      <c r="A449" s="11"/>
      <c r="B449" s="27"/>
      <c r="C449" s="192"/>
      <c r="D449" s="225"/>
      <c r="E449" s="5"/>
      <c r="F449" s="257"/>
      <c r="G449" s="180"/>
      <c r="H449" s="9"/>
      <c r="I449" s="10"/>
      <c r="J449" s="23"/>
      <c r="K449" s="23"/>
    </row>
    <row r="450" spans="1:11" ht="15.75">
      <c r="A450" s="258"/>
      <c r="B450" s="427"/>
      <c r="C450" s="428"/>
      <c r="D450" s="118"/>
      <c r="E450" s="261"/>
      <c r="F450" s="437"/>
      <c r="G450" s="438"/>
      <c r="H450" s="262">
        <f>E450*F450</f>
        <v>0</v>
      </c>
      <c r="I450" s="16"/>
      <c r="J450" s="23"/>
      <c r="K450" s="23"/>
    </row>
    <row r="451" spans="1:11" ht="15.75">
      <c r="A451" s="11"/>
      <c r="B451" s="12"/>
      <c r="C451" s="201"/>
      <c r="D451" s="225"/>
      <c r="E451" s="5"/>
      <c r="F451" s="281"/>
      <c r="G451" s="256"/>
      <c r="H451" s="18"/>
      <c r="I451" s="16"/>
      <c r="J451" s="23"/>
      <c r="K451" s="23"/>
    </row>
    <row r="452" spans="1:11" ht="15.75">
      <c r="A452" s="284"/>
      <c r="B452" s="285"/>
      <c r="C452" s="290"/>
      <c r="D452" s="286"/>
      <c r="E452" s="287"/>
      <c r="F452" s="291"/>
      <c r="G452" s="292"/>
      <c r="H452" s="293"/>
      <c r="I452" s="301">
        <f>SUM(H449:H451)</f>
        <v>0</v>
      </c>
      <c r="J452" s="23"/>
      <c r="K452" s="23"/>
    </row>
    <row r="453" spans="1:11" ht="15.75">
      <c r="A453" s="11"/>
      <c r="B453" s="12"/>
      <c r="C453" s="201"/>
      <c r="D453" s="225"/>
      <c r="E453" s="5"/>
      <c r="F453" s="281"/>
      <c r="G453" s="259"/>
      <c r="H453" s="14"/>
      <c r="I453" s="16"/>
      <c r="J453" s="23"/>
      <c r="K453" s="23"/>
    </row>
    <row r="454" spans="1:11" ht="15.75">
      <c r="A454" s="226"/>
      <c r="B454" s="227"/>
      <c r="C454" s="203"/>
      <c r="D454" s="228"/>
      <c r="E454" s="194"/>
      <c r="F454" s="294"/>
      <c r="G454" s="295"/>
      <c r="H454" s="296" t="s">
        <v>354</v>
      </c>
      <c r="I454" s="229">
        <f>I433+I442</f>
        <v>86257.5</v>
      </c>
      <c r="J454" s="23"/>
      <c r="K454" s="23"/>
    </row>
    <row r="455" spans="1:11" ht="15.75">
      <c r="A455" s="303" t="s">
        <v>357</v>
      </c>
      <c r="B455" s="423">
        <v>1</v>
      </c>
      <c r="C455" s="424"/>
      <c r="D455" s="304" t="s">
        <v>44</v>
      </c>
      <c r="E455" s="306" t="s">
        <v>13</v>
      </c>
      <c r="F455" s="305"/>
      <c r="G455" s="306"/>
      <c r="H455" s="307"/>
      <c r="I455" s="288"/>
      <c r="J455" s="23"/>
      <c r="K455" s="23"/>
    </row>
    <row r="456" spans="1:11" ht="15.75">
      <c r="A456" s="7"/>
      <c r="B456" s="12"/>
      <c r="C456" s="201"/>
      <c r="D456" s="202"/>
      <c r="E456" s="282"/>
      <c r="F456" s="255"/>
      <c r="G456" s="259"/>
      <c r="H456" s="14"/>
      <c r="I456" s="16"/>
      <c r="J456" s="23"/>
      <c r="K456" s="23"/>
    </row>
    <row r="457" spans="1:11" ht="15.75">
      <c r="A457" s="11"/>
      <c r="B457" s="12"/>
      <c r="C457" s="201"/>
      <c r="D457" s="275" t="s">
        <v>359</v>
      </c>
      <c r="E457" s="177" t="s">
        <v>358</v>
      </c>
      <c r="F457" s="255"/>
      <c r="G457" s="233" t="s">
        <v>39</v>
      </c>
      <c r="H457" s="315">
        <f>I454/8</f>
        <v>10782.1875</v>
      </c>
      <c r="I457" s="310" t="s">
        <v>360</v>
      </c>
      <c r="J457" s="23"/>
      <c r="K457" s="23"/>
    </row>
    <row r="458" spans="1:11" ht="16.5" thickBot="1">
      <c r="A458" s="308"/>
      <c r="B458" s="32"/>
      <c r="C458" s="309"/>
      <c r="D458" s="311"/>
      <c r="E458" s="31"/>
      <c r="F458" s="312"/>
      <c r="G458" s="313"/>
      <c r="H458" s="314"/>
      <c r="I458" s="173"/>
      <c r="J458" s="5"/>
      <c r="K458" s="5"/>
    </row>
    <row r="459" spans="1:11" ht="15.75">
      <c r="A459" s="13"/>
      <c r="B459" s="12"/>
      <c r="C459" s="13"/>
      <c r="D459" s="5"/>
      <c r="E459" s="5"/>
      <c r="F459" s="140"/>
      <c r="G459" s="302"/>
      <c r="H459" s="140"/>
      <c r="I459" s="23"/>
      <c r="J459" s="5"/>
      <c r="K459" s="5"/>
    </row>
    <row r="460" spans="1:11" ht="15.75">
      <c r="A460" s="13"/>
      <c r="B460" s="12"/>
      <c r="C460" s="13"/>
      <c r="D460" s="5"/>
      <c r="E460" s="5"/>
      <c r="F460" s="140"/>
      <c r="G460" s="302"/>
      <c r="H460" s="140"/>
      <c r="I460" s="23"/>
      <c r="J460" s="5"/>
      <c r="K460" s="5"/>
    </row>
    <row r="461" spans="1:11" ht="15.75">
      <c r="A461" s="13"/>
      <c r="B461" s="12"/>
      <c r="C461" s="13"/>
      <c r="D461" s="5"/>
      <c r="E461" s="5"/>
      <c r="F461" s="140"/>
      <c r="G461" s="302"/>
      <c r="H461" s="140"/>
      <c r="I461" s="23"/>
      <c r="J461" s="5"/>
      <c r="K461" s="5"/>
    </row>
    <row r="462" spans="1:11" ht="15.75">
      <c r="A462" s="13"/>
      <c r="B462" s="12"/>
      <c r="C462" s="13"/>
      <c r="D462" s="5"/>
      <c r="E462" s="5"/>
      <c r="F462" s="140"/>
      <c r="G462" s="302"/>
      <c r="H462" s="140"/>
      <c r="I462" s="23"/>
      <c r="J462" s="5"/>
      <c r="K462" s="5"/>
    </row>
    <row r="463" spans="1:11" ht="15.75">
      <c r="A463" s="13"/>
      <c r="B463" s="12"/>
      <c r="C463" s="13"/>
      <c r="D463" s="5"/>
      <c r="E463" s="5"/>
      <c r="F463" s="140"/>
      <c r="G463" s="302"/>
      <c r="H463" s="140"/>
      <c r="I463" s="23"/>
      <c r="J463" s="5"/>
      <c r="K463" s="5"/>
    </row>
    <row r="464" spans="1:11" ht="15.75">
      <c r="A464" s="13"/>
      <c r="B464" s="12"/>
      <c r="C464" s="13"/>
      <c r="D464" s="5"/>
      <c r="E464" s="5"/>
      <c r="F464" s="140"/>
      <c r="G464" s="302"/>
      <c r="H464" s="140"/>
      <c r="I464" s="23"/>
      <c r="J464" s="5"/>
      <c r="K464" s="5"/>
    </row>
    <row r="465" spans="1:11" ht="15.75">
      <c r="A465" s="13"/>
      <c r="B465" s="12"/>
      <c r="C465" s="13"/>
      <c r="D465" s="5"/>
      <c r="E465" s="5"/>
      <c r="F465" s="140"/>
      <c r="G465" s="302"/>
      <c r="H465" s="140"/>
      <c r="I465" s="23"/>
      <c r="J465" s="5"/>
      <c r="K465" s="5"/>
    </row>
    <row r="466" spans="1:11" ht="15.75">
      <c r="A466" s="13"/>
      <c r="B466" s="12"/>
      <c r="C466" s="13"/>
      <c r="D466" s="5"/>
      <c r="E466" s="5"/>
      <c r="F466" s="140"/>
      <c r="G466" s="302"/>
      <c r="H466" s="140"/>
      <c r="I466" s="23"/>
      <c r="J466" s="5"/>
      <c r="K466" s="5"/>
    </row>
    <row r="467" spans="1:11" ht="15.75">
      <c r="A467" s="13"/>
      <c r="B467" s="12"/>
      <c r="C467" s="13"/>
      <c r="D467" s="5"/>
      <c r="E467" s="5"/>
      <c r="F467" s="140"/>
      <c r="G467" s="302"/>
      <c r="H467" s="140"/>
      <c r="I467" s="23"/>
      <c r="J467" s="5"/>
      <c r="K467" s="5"/>
    </row>
    <row r="468" spans="1:11" ht="15.75">
      <c r="A468" s="13"/>
      <c r="B468" s="12"/>
      <c r="C468" s="13"/>
      <c r="D468" s="5"/>
      <c r="E468" s="5"/>
      <c r="F468" s="140"/>
      <c r="G468" s="302"/>
      <c r="H468" s="140"/>
      <c r="I468" s="23"/>
      <c r="J468" s="5"/>
      <c r="K468" s="5"/>
    </row>
    <row r="469" spans="4:11" ht="16.5" thickBot="1">
      <c r="D469" s="39"/>
      <c r="I469" s="23" t="s">
        <v>633</v>
      </c>
      <c r="J469" s="23"/>
      <c r="K469" s="23"/>
    </row>
    <row r="470" spans="1:11" ht="15.75">
      <c r="A470" s="186"/>
      <c r="B470" s="187"/>
      <c r="C470" s="187"/>
      <c r="D470" s="191"/>
      <c r="E470" s="212"/>
      <c r="F470" s="187"/>
      <c r="G470" s="187"/>
      <c r="H470" s="191"/>
      <c r="I470" s="188"/>
      <c r="J470" s="23"/>
      <c r="K470" s="23"/>
    </row>
    <row r="471" spans="1:11" ht="15.75">
      <c r="A471" s="6"/>
      <c r="B471" s="5"/>
      <c r="C471" s="5"/>
      <c r="D471" s="192"/>
      <c r="E471" s="457" t="s">
        <v>295</v>
      </c>
      <c r="F471" s="471"/>
      <c r="G471" s="471"/>
      <c r="H471" s="458"/>
      <c r="I471" s="200" t="s">
        <v>294</v>
      </c>
      <c r="J471" s="23"/>
      <c r="K471" s="23"/>
    </row>
    <row r="472" spans="1:11" ht="15.75">
      <c r="A472" s="6"/>
      <c r="B472" s="5"/>
      <c r="C472" s="471"/>
      <c r="D472" s="458"/>
      <c r="E472" s="473" t="s">
        <v>296</v>
      </c>
      <c r="F472" s="474"/>
      <c r="G472" s="474"/>
      <c r="H472" s="475"/>
      <c r="I472" s="199" t="s">
        <v>158</v>
      </c>
      <c r="J472" s="20"/>
      <c r="K472" s="20"/>
    </row>
    <row r="473" spans="1:11" ht="15.75">
      <c r="A473" s="6"/>
      <c r="B473" s="5"/>
      <c r="C473" s="488"/>
      <c r="D473" s="489"/>
      <c r="E473" s="457" t="s">
        <v>588</v>
      </c>
      <c r="F473" s="471"/>
      <c r="G473" s="471"/>
      <c r="H473" s="458"/>
      <c r="I473" s="10"/>
      <c r="J473" s="5"/>
      <c r="K473" s="5"/>
    </row>
    <row r="474" spans="1:11" ht="15.75">
      <c r="A474" s="6"/>
      <c r="B474" s="5"/>
      <c r="C474" s="5"/>
      <c r="D474" s="192"/>
      <c r="E474" s="453" t="s">
        <v>411</v>
      </c>
      <c r="F474" s="476"/>
      <c r="G474" s="476"/>
      <c r="H474" s="454"/>
      <c r="I474" s="198" t="s">
        <v>410</v>
      </c>
      <c r="J474" s="5"/>
      <c r="K474" s="5"/>
    </row>
    <row r="475" spans="1:9" ht="15.75">
      <c r="A475" s="193"/>
      <c r="B475" s="194"/>
      <c r="C475" s="194"/>
      <c r="D475" s="195"/>
      <c r="E475" s="467"/>
      <c r="F475" s="468"/>
      <c r="G475" s="468"/>
      <c r="H475" s="469"/>
      <c r="I475" s="196"/>
    </row>
    <row r="476" spans="1:9" ht="15.75">
      <c r="A476" s="6"/>
      <c r="B476" s="5"/>
      <c r="C476" s="5"/>
      <c r="D476" s="5"/>
      <c r="E476" s="197"/>
      <c r="F476" s="5"/>
      <c r="G476" s="5"/>
      <c r="H476" s="5"/>
      <c r="I476" s="10"/>
    </row>
    <row r="477" spans="1:9" ht="15.75">
      <c r="A477" s="470" t="s">
        <v>575</v>
      </c>
      <c r="B477" s="471"/>
      <c r="C477" s="471"/>
      <c r="D477" s="471"/>
      <c r="E477" s="471"/>
      <c r="F477" s="471"/>
      <c r="G477" s="471"/>
      <c r="H477" s="471"/>
      <c r="I477" s="472"/>
    </row>
    <row r="478" spans="1:9" ht="15.75">
      <c r="A478" s="470" t="s">
        <v>297</v>
      </c>
      <c r="B478" s="471"/>
      <c r="C478" s="471"/>
      <c r="D478" s="471"/>
      <c r="E478" s="471"/>
      <c r="F478" s="471"/>
      <c r="G478" s="471"/>
      <c r="H478" s="471"/>
      <c r="I478" s="472"/>
    </row>
    <row r="479" spans="1:9" ht="15.75">
      <c r="A479" s="477" t="s">
        <v>577</v>
      </c>
      <c r="B479" s="476"/>
      <c r="C479" s="476"/>
      <c r="D479" s="476"/>
      <c r="E479" s="476"/>
      <c r="F479" s="476"/>
      <c r="G479" s="476"/>
      <c r="H479" s="476"/>
      <c r="I479" s="478"/>
    </row>
    <row r="480" spans="1:9" ht="15.75">
      <c r="A480" s="477" t="s">
        <v>576</v>
      </c>
      <c r="B480" s="476"/>
      <c r="C480" s="476"/>
      <c r="D480" s="476"/>
      <c r="E480" s="476"/>
      <c r="F480" s="476"/>
      <c r="G480" s="476"/>
      <c r="H480" s="476"/>
      <c r="I480" s="478"/>
    </row>
    <row r="481" spans="1:9" ht="16.5" thickBot="1">
      <c r="A481" s="189"/>
      <c r="B481" s="31"/>
      <c r="C481" s="31"/>
      <c r="D481" s="31"/>
      <c r="E481" s="31"/>
      <c r="F481" s="31"/>
      <c r="G481" s="31"/>
      <c r="H481" s="31"/>
      <c r="I481" s="190"/>
    </row>
    <row r="482" spans="1:11" ht="15.75">
      <c r="A482" s="242"/>
      <c r="B482" s="243"/>
      <c r="C482" s="243"/>
      <c r="D482" s="244"/>
      <c r="E482" s="249"/>
      <c r="F482" s="210"/>
      <c r="G482" s="208"/>
      <c r="H482" s="208"/>
      <c r="I482" s="43"/>
      <c r="J482" s="34"/>
      <c r="K482" s="34"/>
    </row>
    <row r="483" spans="1:11" ht="15.75" customHeight="1">
      <c r="A483" s="242" t="s">
        <v>298</v>
      </c>
      <c r="B483" s="246">
        <v>1</v>
      </c>
      <c r="C483" s="425" t="s">
        <v>669</v>
      </c>
      <c r="D483" s="426"/>
      <c r="E483" s="333" t="s">
        <v>300</v>
      </c>
      <c r="F483" s="249">
        <v>1</v>
      </c>
      <c r="G483" s="425" t="s">
        <v>699</v>
      </c>
      <c r="H483" s="425"/>
      <c r="I483" s="463"/>
      <c r="J483" s="34"/>
      <c r="K483" s="34"/>
    </row>
    <row r="484" spans="1:9" ht="15.75" customHeight="1">
      <c r="A484" s="242"/>
      <c r="B484" s="246"/>
      <c r="C484" s="425" t="s">
        <v>696</v>
      </c>
      <c r="D484" s="426"/>
      <c r="E484" s="248"/>
      <c r="F484" s="249"/>
      <c r="G484" s="425" t="s">
        <v>700</v>
      </c>
      <c r="H484" s="425"/>
      <c r="I484" s="463"/>
    </row>
    <row r="485" spans="1:9" ht="15.75" customHeight="1">
      <c r="A485" s="242"/>
      <c r="B485" s="246">
        <v>2</v>
      </c>
      <c r="C485" s="425" t="s">
        <v>697</v>
      </c>
      <c r="D485" s="426"/>
      <c r="E485" s="248"/>
      <c r="F485" s="249"/>
      <c r="G485" s="425" t="s">
        <v>703</v>
      </c>
      <c r="H485" s="425"/>
      <c r="I485" s="463"/>
    </row>
    <row r="486" spans="1:9" ht="15.75" customHeight="1">
      <c r="A486" s="242"/>
      <c r="B486" s="246"/>
      <c r="C486" s="425" t="s">
        <v>698</v>
      </c>
      <c r="D486" s="426"/>
      <c r="E486" s="248"/>
      <c r="F486" s="249">
        <v>2</v>
      </c>
      <c r="G486" s="425" t="s">
        <v>704</v>
      </c>
      <c r="H486" s="425"/>
      <c r="I486" s="463"/>
    </row>
    <row r="487" spans="1:9" ht="15.75" customHeight="1">
      <c r="A487" s="242"/>
      <c r="B487" s="316"/>
      <c r="C487" s="482"/>
      <c r="D487" s="490"/>
      <c r="E487" s="248"/>
      <c r="F487" s="249">
        <v>3</v>
      </c>
      <c r="G487" s="425" t="s">
        <v>705</v>
      </c>
      <c r="H487" s="425"/>
      <c r="I487" s="463"/>
    </row>
    <row r="488" spans="1:11" ht="15.75" customHeight="1">
      <c r="A488" s="245" t="s">
        <v>299</v>
      </c>
      <c r="B488" s="338">
        <v>1</v>
      </c>
      <c r="C488" s="459" t="s">
        <v>412</v>
      </c>
      <c r="D488" s="479"/>
      <c r="E488" s="248"/>
      <c r="F488" s="249">
        <v>4</v>
      </c>
      <c r="G488" s="425" t="s">
        <v>706</v>
      </c>
      <c r="H488" s="425"/>
      <c r="I488" s="463"/>
      <c r="J488" s="1"/>
      <c r="K488" s="1"/>
    </row>
    <row r="489" spans="1:11" ht="15.75" customHeight="1">
      <c r="A489" s="345"/>
      <c r="B489" s="338"/>
      <c r="C489" s="459" t="s">
        <v>395</v>
      </c>
      <c r="D489" s="479"/>
      <c r="E489" s="248"/>
      <c r="F489" s="320"/>
      <c r="G489" s="326"/>
      <c r="H489" s="326"/>
      <c r="I489" s="328"/>
      <c r="J489" s="1"/>
      <c r="K489" s="1"/>
    </row>
    <row r="490" spans="1:11" ht="15.75" customHeight="1">
      <c r="A490" s="345"/>
      <c r="B490" s="338">
        <v>2</v>
      </c>
      <c r="C490" s="459" t="s">
        <v>413</v>
      </c>
      <c r="D490" s="479"/>
      <c r="E490" s="247" t="s">
        <v>321</v>
      </c>
      <c r="F490" s="247">
        <v>1</v>
      </c>
      <c r="G490" s="459" t="s">
        <v>415</v>
      </c>
      <c r="H490" s="459"/>
      <c r="I490" s="460"/>
      <c r="J490" s="1"/>
      <c r="K490" s="1"/>
    </row>
    <row r="491" spans="1:11" ht="15.75" customHeight="1">
      <c r="A491" s="345"/>
      <c r="B491" s="338"/>
      <c r="C491" s="459" t="s">
        <v>414</v>
      </c>
      <c r="D491" s="479"/>
      <c r="E491" s="346"/>
      <c r="F491" s="247"/>
      <c r="G491" s="459" t="s">
        <v>701</v>
      </c>
      <c r="H491" s="459"/>
      <c r="I491" s="460"/>
      <c r="J491" s="1"/>
      <c r="K491" s="1"/>
    </row>
    <row r="492" spans="1:11" ht="15.75" customHeight="1">
      <c r="A492" s="242"/>
      <c r="B492" s="316"/>
      <c r="C492" s="326"/>
      <c r="D492" s="327"/>
      <c r="E492" s="346"/>
      <c r="F492" s="247"/>
      <c r="G492" s="459" t="s">
        <v>702</v>
      </c>
      <c r="H492" s="459"/>
      <c r="I492" s="460"/>
      <c r="J492" s="1"/>
      <c r="K492" s="1"/>
    </row>
    <row r="493" spans="1:11" ht="15.75" customHeight="1">
      <c r="A493" s="242"/>
      <c r="B493" s="316"/>
      <c r="C493" s="326"/>
      <c r="D493" s="327"/>
      <c r="E493" s="346"/>
      <c r="F493" s="247">
        <v>2</v>
      </c>
      <c r="G493" s="459" t="s">
        <v>416</v>
      </c>
      <c r="H493" s="459"/>
      <c r="I493" s="460"/>
      <c r="J493" s="1"/>
      <c r="K493" s="1"/>
    </row>
    <row r="494" spans="1:11" ht="15.75" customHeight="1">
      <c r="A494" s="242"/>
      <c r="B494" s="316"/>
      <c r="C494" s="326"/>
      <c r="D494" s="327"/>
      <c r="E494" s="346"/>
      <c r="F494" s="247">
        <v>3</v>
      </c>
      <c r="G494" s="459" t="s">
        <v>417</v>
      </c>
      <c r="H494" s="459"/>
      <c r="I494" s="460"/>
      <c r="J494" s="1"/>
      <c r="K494" s="1"/>
    </row>
    <row r="495" spans="1:11" ht="15.75" customHeight="1">
      <c r="A495" s="242"/>
      <c r="B495" s="316"/>
      <c r="C495" s="326"/>
      <c r="D495" s="327"/>
      <c r="E495" s="346"/>
      <c r="F495" s="247">
        <v>4</v>
      </c>
      <c r="G495" s="459" t="s">
        <v>418</v>
      </c>
      <c r="H495" s="459"/>
      <c r="I495" s="460"/>
      <c r="J495" s="1"/>
      <c r="K495" s="1"/>
    </row>
    <row r="496" spans="1:11" ht="15.75" customHeight="1">
      <c r="A496" s="242"/>
      <c r="B496" s="316"/>
      <c r="C496" s="326"/>
      <c r="D496" s="327"/>
      <c r="E496" s="248"/>
      <c r="F496" s="320"/>
      <c r="G496" s="326"/>
      <c r="H496" s="326"/>
      <c r="I496" s="328"/>
      <c r="J496" s="1"/>
      <c r="K496" s="1"/>
    </row>
    <row r="497" spans="1:11" ht="15.75" customHeight="1">
      <c r="A497" s="242"/>
      <c r="B497" s="316"/>
      <c r="C497" s="326"/>
      <c r="D497" s="327"/>
      <c r="E497" s="248"/>
      <c r="F497" s="320"/>
      <c r="G497" s="326"/>
      <c r="H497" s="326"/>
      <c r="I497" s="328"/>
      <c r="J497" s="1"/>
      <c r="K497" s="1"/>
    </row>
    <row r="498" spans="1:11" ht="15.75" customHeight="1">
      <c r="A498" s="242"/>
      <c r="B498" s="316"/>
      <c r="C498" s="326"/>
      <c r="D498" s="327"/>
      <c r="E498" s="248"/>
      <c r="F498" s="320"/>
      <c r="G498" s="326"/>
      <c r="H498" s="326"/>
      <c r="I498" s="328"/>
      <c r="J498" s="1"/>
      <c r="K498" s="1"/>
    </row>
    <row r="499" spans="1:11" ht="15.75" customHeight="1">
      <c r="A499" s="242"/>
      <c r="B499" s="316"/>
      <c r="C499" s="326"/>
      <c r="D499" s="327"/>
      <c r="E499" s="248"/>
      <c r="F499" s="320"/>
      <c r="G499" s="326"/>
      <c r="H499" s="326"/>
      <c r="I499" s="328"/>
      <c r="J499" s="1"/>
      <c r="K499" s="1"/>
    </row>
    <row r="500" spans="1:11" ht="15.75" customHeight="1">
      <c r="A500" s="242"/>
      <c r="B500" s="316"/>
      <c r="C500" s="326"/>
      <c r="D500" s="327"/>
      <c r="E500" s="248"/>
      <c r="F500" s="320"/>
      <c r="G500" s="326"/>
      <c r="H500" s="326"/>
      <c r="I500" s="328"/>
      <c r="J500" s="1"/>
      <c r="K500" s="1"/>
    </row>
    <row r="501" spans="1:11" ht="15.75" customHeight="1">
      <c r="A501" s="242"/>
      <c r="B501" s="316"/>
      <c r="C501" s="326"/>
      <c r="D501" s="327"/>
      <c r="E501" s="248"/>
      <c r="F501" s="320"/>
      <c r="G501" s="326"/>
      <c r="H501" s="326"/>
      <c r="I501" s="328"/>
      <c r="J501" s="1"/>
      <c r="K501" s="1"/>
    </row>
    <row r="502" spans="1:11" ht="16.5" thickBot="1">
      <c r="A502" s="207"/>
      <c r="B502" s="317"/>
      <c r="C502" s="318"/>
      <c r="D502" s="319"/>
      <c r="E502" s="213"/>
      <c r="F502" s="211"/>
      <c r="G502" s="250"/>
      <c r="H502" s="250"/>
      <c r="I502" s="252"/>
      <c r="J502" s="34"/>
      <c r="K502" s="34"/>
    </row>
    <row r="503" spans="1:9" ht="15.75">
      <c r="A503" s="224"/>
      <c r="B503" s="461" t="s">
        <v>303</v>
      </c>
      <c r="C503" s="462"/>
      <c r="D503" s="230"/>
      <c r="E503" s="231" t="s">
        <v>303</v>
      </c>
      <c r="F503" s="461" t="s">
        <v>314</v>
      </c>
      <c r="G503" s="462"/>
      <c r="H503" s="231" t="s">
        <v>309</v>
      </c>
      <c r="I503" s="232" t="s">
        <v>311</v>
      </c>
    </row>
    <row r="504" spans="1:9" ht="15.75">
      <c r="A504" s="7" t="s">
        <v>301</v>
      </c>
      <c r="B504" s="457" t="s">
        <v>304</v>
      </c>
      <c r="C504" s="458"/>
      <c r="D504" s="204" t="s">
        <v>319</v>
      </c>
      <c r="E504" s="106" t="s">
        <v>307</v>
      </c>
      <c r="F504" s="457" t="s">
        <v>315</v>
      </c>
      <c r="G504" s="458"/>
      <c r="H504" s="233" t="s">
        <v>39</v>
      </c>
      <c r="I504" s="200" t="s">
        <v>312</v>
      </c>
    </row>
    <row r="505" spans="1:9" ht="15.75">
      <c r="A505" s="234" t="s">
        <v>302</v>
      </c>
      <c r="B505" s="453" t="s">
        <v>305</v>
      </c>
      <c r="C505" s="454"/>
      <c r="D505" s="235" t="s">
        <v>320</v>
      </c>
      <c r="E505" s="205" t="s">
        <v>38</v>
      </c>
      <c r="F505" s="453" t="s">
        <v>316</v>
      </c>
      <c r="G505" s="454"/>
      <c r="H505" s="236" t="s">
        <v>310</v>
      </c>
      <c r="I505" s="206" t="s">
        <v>313</v>
      </c>
    </row>
    <row r="506" spans="1:9" ht="15.75">
      <c r="A506" s="11"/>
      <c r="B506" s="453" t="s">
        <v>306</v>
      </c>
      <c r="C506" s="454"/>
      <c r="D506" s="225"/>
      <c r="E506" s="205" t="s">
        <v>308</v>
      </c>
      <c r="F506" s="453" t="s">
        <v>317</v>
      </c>
      <c r="G506" s="454"/>
      <c r="H506" s="237" t="s">
        <v>39</v>
      </c>
      <c r="I506" s="238" t="s">
        <v>312</v>
      </c>
    </row>
    <row r="507" spans="1:9" ht="15.75">
      <c r="A507" s="226"/>
      <c r="B507" s="455"/>
      <c r="C507" s="456"/>
      <c r="D507" s="228"/>
      <c r="E507" s="239"/>
      <c r="F507" s="435" t="s">
        <v>318</v>
      </c>
      <c r="G507" s="436"/>
      <c r="H507" s="240"/>
      <c r="I507" s="241"/>
    </row>
    <row r="508" spans="1:9" ht="15.75">
      <c r="A508" s="258" t="s">
        <v>336</v>
      </c>
      <c r="B508" s="449">
        <v>0.01</v>
      </c>
      <c r="C508" s="450"/>
      <c r="D508" s="260">
        <v>1</v>
      </c>
      <c r="E508" s="261">
        <f>B508</f>
        <v>0.01</v>
      </c>
      <c r="F508" s="451">
        <f>BHNMS!F10</f>
        <v>47500</v>
      </c>
      <c r="G508" s="452"/>
      <c r="H508" s="262">
        <f>E508*F508</f>
        <v>475</v>
      </c>
      <c r="I508" s="16"/>
    </row>
    <row r="509" spans="1:9" ht="15.75">
      <c r="A509" s="258" t="s">
        <v>386</v>
      </c>
      <c r="B509" s="427">
        <v>4</v>
      </c>
      <c r="C509" s="428"/>
      <c r="D509" s="260">
        <v>1</v>
      </c>
      <c r="E509" s="261">
        <f>B509</f>
        <v>4</v>
      </c>
      <c r="F509" s="429">
        <f>BHNMS!F11</f>
        <v>52500</v>
      </c>
      <c r="G509" s="430"/>
      <c r="H509" s="262">
        <f>E509*F509</f>
        <v>210000</v>
      </c>
      <c r="I509" s="16"/>
    </row>
    <row r="510" spans="1:9" ht="15.75">
      <c r="A510" s="258" t="s">
        <v>419</v>
      </c>
      <c r="B510" s="484">
        <v>12</v>
      </c>
      <c r="C510" s="485"/>
      <c r="D510" s="260">
        <v>1</v>
      </c>
      <c r="E510" s="261">
        <f>B510</f>
        <v>12</v>
      </c>
      <c r="F510" s="486">
        <f>BHNMS!F8</f>
        <v>35000</v>
      </c>
      <c r="G510" s="487"/>
      <c r="H510" s="262">
        <f>E510*F510</f>
        <v>420000</v>
      </c>
      <c r="I510" s="16"/>
    </row>
    <row r="511" spans="1:9" ht="15.75">
      <c r="A511" s="263"/>
      <c r="B511" s="264"/>
      <c r="C511" s="265"/>
      <c r="D511" s="266"/>
      <c r="E511" s="267"/>
      <c r="F511" s="268"/>
      <c r="G511" s="269"/>
      <c r="H511" s="270"/>
      <c r="I511" s="272">
        <f>SUM(H508:H510)</f>
        <v>630475</v>
      </c>
    </row>
    <row r="512" spans="1:9" ht="15.75">
      <c r="A512" s="58"/>
      <c r="B512" s="59"/>
      <c r="C512" s="216"/>
      <c r="D512" s="117"/>
      <c r="E512" s="55"/>
      <c r="F512" s="445" t="s">
        <v>344</v>
      </c>
      <c r="G512" s="446"/>
      <c r="H512" s="160" t="s">
        <v>309</v>
      </c>
      <c r="I512" s="273" t="s">
        <v>311</v>
      </c>
    </row>
    <row r="513" spans="1:9" ht="15.75">
      <c r="A513" s="7" t="s">
        <v>339</v>
      </c>
      <c r="B513" s="447" t="s">
        <v>341</v>
      </c>
      <c r="C513" s="448"/>
      <c r="D513" s="275" t="s">
        <v>342</v>
      </c>
      <c r="E513" s="55"/>
      <c r="F513" s="441" t="s">
        <v>39</v>
      </c>
      <c r="G513" s="442"/>
      <c r="H513" s="160" t="s">
        <v>39</v>
      </c>
      <c r="I513" s="200" t="s">
        <v>346</v>
      </c>
    </row>
    <row r="514" spans="1:9" ht="15.75">
      <c r="A514" s="234" t="s">
        <v>340</v>
      </c>
      <c r="B514" s="431" t="s">
        <v>38</v>
      </c>
      <c r="C514" s="432"/>
      <c r="D514" s="276" t="s">
        <v>44</v>
      </c>
      <c r="E514" s="55"/>
      <c r="F514" s="443" t="s">
        <v>345</v>
      </c>
      <c r="G514" s="444"/>
      <c r="H514" s="277" t="s">
        <v>310</v>
      </c>
      <c r="I514" s="206" t="s">
        <v>313</v>
      </c>
    </row>
    <row r="515" spans="1:9" ht="15.75">
      <c r="A515" s="58"/>
      <c r="B515" s="119"/>
      <c r="C515" s="215"/>
      <c r="D515" s="117"/>
      <c r="E515" s="55"/>
      <c r="F515" s="433" t="s">
        <v>44</v>
      </c>
      <c r="G515" s="434"/>
      <c r="H515" s="236" t="s">
        <v>39</v>
      </c>
      <c r="I515" s="238" t="s">
        <v>346</v>
      </c>
    </row>
    <row r="516" spans="1:9" ht="15.75">
      <c r="A516" s="217"/>
      <c r="B516" s="218"/>
      <c r="C516" s="219"/>
      <c r="D516" s="220"/>
      <c r="E516" s="221"/>
      <c r="F516" s="435" t="s">
        <v>39</v>
      </c>
      <c r="G516" s="436"/>
      <c r="H516" s="222"/>
      <c r="I516" s="223"/>
    </row>
    <row r="517" spans="1:9" ht="15.75">
      <c r="A517" s="258" t="s">
        <v>420</v>
      </c>
      <c r="B517" s="427">
        <v>5</v>
      </c>
      <c r="C517" s="428"/>
      <c r="D517" s="274" t="s">
        <v>13</v>
      </c>
      <c r="E517" s="118" t="s">
        <v>76</v>
      </c>
      <c r="F517" s="427">
        <f>BHNMS!F41</f>
        <v>65000</v>
      </c>
      <c r="G517" s="428"/>
      <c r="H517" s="262">
        <f>B517*F517</f>
        <v>325000</v>
      </c>
      <c r="I517" s="300" t="s">
        <v>76</v>
      </c>
    </row>
    <row r="518" spans="1:9" ht="15.75">
      <c r="A518" s="258" t="s">
        <v>127</v>
      </c>
      <c r="B518" s="427">
        <v>1.25</v>
      </c>
      <c r="C518" s="428"/>
      <c r="D518" s="274" t="s">
        <v>13</v>
      </c>
      <c r="E518" s="118" t="s">
        <v>76</v>
      </c>
      <c r="F518" s="427">
        <f>BHNMS!F36</f>
        <v>65000</v>
      </c>
      <c r="G518" s="428"/>
      <c r="H518" s="262">
        <f>B518*F518</f>
        <v>81250</v>
      </c>
      <c r="I518" s="300" t="s">
        <v>76</v>
      </c>
    </row>
    <row r="519" spans="1:9" ht="15.75">
      <c r="A519" s="258" t="s">
        <v>421</v>
      </c>
      <c r="B519" s="427">
        <v>15</v>
      </c>
      <c r="C519" s="428"/>
      <c r="D519" s="274" t="s">
        <v>422</v>
      </c>
      <c r="E519" s="118" t="s">
        <v>76</v>
      </c>
      <c r="F519" s="427">
        <f>BHNMS!F33</f>
        <v>30000</v>
      </c>
      <c r="G519" s="428"/>
      <c r="H519" s="262">
        <f>B519*F519</f>
        <v>450000</v>
      </c>
      <c r="I519" s="300" t="s">
        <v>76</v>
      </c>
    </row>
    <row r="520" spans="1:9" ht="15.75">
      <c r="A520" s="263"/>
      <c r="B520" s="264"/>
      <c r="C520" s="265"/>
      <c r="D520" s="266"/>
      <c r="E520" s="267"/>
      <c r="F520" s="278"/>
      <c r="G520" s="279"/>
      <c r="H520" s="280"/>
      <c r="I520" s="301">
        <f>SUM(H516:H519)</f>
        <v>856250</v>
      </c>
    </row>
    <row r="521" spans="1:9" ht="15.75">
      <c r="A521" s="58"/>
      <c r="B521" s="119"/>
      <c r="C521" s="215"/>
      <c r="D521" s="117"/>
      <c r="E521" s="55"/>
      <c r="F521" s="110"/>
      <c r="G521" s="109"/>
      <c r="H521" s="56"/>
      <c r="I521" s="57"/>
    </row>
    <row r="522" spans="1:9" ht="15.75">
      <c r="A522" s="7" t="s">
        <v>347</v>
      </c>
      <c r="B522" s="439" t="s">
        <v>303</v>
      </c>
      <c r="C522" s="440"/>
      <c r="D522" s="282" t="s">
        <v>348</v>
      </c>
      <c r="E522" s="233" t="s">
        <v>350</v>
      </c>
      <c r="F522" s="441" t="s">
        <v>343</v>
      </c>
      <c r="G522" s="442"/>
      <c r="H522" s="282" t="s">
        <v>309</v>
      </c>
      <c r="I522" s="283" t="s">
        <v>311</v>
      </c>
    </row>
    <row r="523" spans="1:9" ht="15.75">
      <c r="A523" s="234" t="s">
        <v>149</v>
      </c>
      <c r="B523" s="439" t="s">
        <v>347</v>
      </c>
      <c r="C523" s="440"/>
      <c r="D523" s="233" t="s">
        <v>319</v>
      </c>
      <c r="E523" s="233" t="s">
        <v>351</v>
      </c>
      <c r="F523" s="441" t="s">
        <v>39</v>
      </c>
      <c r="G523" s="442"/>
      <c r="H523" s="233" t="s">
        <v>39</v>
      </c>
      <c r="I523" s="200" t="s">
        <v>353</v>
      </c>
    </row>
    <row r="524" spans="1:9" ht="15.75">
      <c r="A524" s="11"/>
      <c r="B524" s="431" t="s">
        <v>38</v>
      </c>
      <c r="C524" s="432"/>
      <c r="D524" s="236" t="s">
        <v>320</v>
      </c>
      <c r="E524" s="236" t="s">
        <v>352</v>
      </c>
      <c r="F524" s="443" t="s">
        <v>345</v>
      </c>
      <c r="G524" s="444"/>
      <c r="H524" s="236" t="s">
        <v>310</v>
      </c>
      <c r="I524" s="206" t="s">
        <v>313</v>
      </c>
    </row>
    <row r="525" spans="1:9" ht="15.75">
      <c r="A525" s="11"/>
      <c r="B525" s="431" t="s">
        <v>168</v>
      </c>
      <c r="C525" s="432"/>
      <c r="D525" s="237" t="s">
        <v>349</v>
      </c>
      <c r="E525" s="237" t="s">
        <v>349</v>
      </c>
      <c r="F525" s="433" t="s">
        <v>44</v>
      </c>
      <c r="G525" s="434"/>
      <c r="H525" s="237" t="s">
        <v>39</v>
      </c>
      <c r="I525" s="238" t="s">
        <v>353</v>
      </c>
    </row>
    <row r="526" spans="1:9" ht="15.75">
      <c r="A526" s="226"/>
      <c r="B526" s="227"/>
      <c r="C526" s="195"/>
      <c r="D526" s="228"/>
      <c r="E526" s="194"/>
      <c r="F526" s="435" t="s">
        <v>39</v>
      </c>
      <c r="G526" s="436"/>
      <c r="H526" s="289"/>
      <c r="I526" s="229"/>
    </row>
    <row r="527" spans="1:9" ht="15.75">
      <c r="A527" s="11"/>
      <c r="B527" s="27"/>
      <c r="C527" s="192"/>
      <c r="D527" s="225"/>
      <c r="E527" s="5"/>
      <c r="F527" s="257"/>
      <c r="G527" s="180"/>
      <c r="H527" s="9"/>
      <c r="I527" s="10"/>
    </row>
    <row r="528" spans="1:9" ht="15.75">
      <c r="A528" s="258" t="s">
        <v>76</v>
      </c>
      <c r="B528" s="427" t="s">
        <v>76</v>
      </c>
      <c r="C528" s="428"/>
      <c r="D528" s="118" t="s">
        <v>76</v>
      </c>
      <c r="E528" s="261" t="s">
        <v>76</v>
      </c>
      <c r="F528" s="480" t="s">
        <v>76</v>
      </c>
      <c r="G528" s="438"/>
      <c r="H528" s="262"/>
      <c r="I528" s="16"/>
    </row>
    <row r="529" spans="1:9" ht="15.75">
      <c r="A529" s="11"/>
      <c r="B529" s="12"/>
      <c r="C529" s="201"/>
      <c r="D529" s="225"/>
      <c r="E529" s="5"/>
      <c r="F529" s="281"/>
      <c r="G529" s="256"/>
      <c r="H529" s="18"/>
      <c r="I529" s="16"/>
    </row>
    <row r="530" spans="1:9" ht="15.75">
      <c r="A530" s="284"/>
      <c r="B530" s="285"/>
      <c r="C530" s="290"/>
      <c r="D530" s="286"/>
      <c r="E530" s="287"/>
      <c r="F530" s="291"/>
      <c r="G530" s="292"/>
      <c r="H530" s="293"/>
      <c r="I530" s="301">
        <f>SUM(H527:H529)</f>
        <v>0</v>
      </c>
    </row>
    <row r="531" spans="1:9" ht="15.75">
      <c r="A531" s="11"/>
      <c r="B531" s="12"/>
      <c r="C531" s="201"/>
      <c r="D531" s="225"/>
      <c r="E531" s="5"/>
      <c r="F531" s="281"/>
      <c r="G531" s="259"/>
      <c r="H531" s="14"/>
      <c r="I531" s="16"/>
    </row>
    <row r="532" spans="1:9" ht="15.75">
      <c r="A532" s="226"/>
      <c r="B532" s="227"/>
      <c r="C532" s="203"/>
      <c r="D532" s="228"/>
      <c r="E532" s="194"/>
      <c r="F532" s="294"/>
      <c r="G532" s="295"/>
      <c r="H532" s="296" t="s">
        <v>354</v>
      </c>
      <c r="I532" s="229">
        <f>I511+I520</f>
        <v>1486725</v>
      </c>
    </row>
    <row r="533" spans="1:9" ht="15.75">
      <c r="A533" s="303" t="s">
        <v>357</v>
      </c>
      <c r="B533" s="423">
        <v>5</v>
      </c>
      <c r="C533" s="424"/>
      <c r="D533" s="304" t="s">
        <v>44</v>
      </c>
      <c r="E533" s="306" t="s">
        <v>13</v>
      </c>
      <c r="F533" s="305"/>
      <c r="G533" s="306"/>
      <c r="H533" s="307"/>
      <c r="I533" s="288"/>
    </row>
    <row r="534" spans="1:9" ht="15.75">
      <c r="A534" s="7"/>
      <c r="B534" s="12"/>
      <c r="C534" s="201"/>
      <c r="D534" s="202"/>
      <c r="E534" s="282"/>
      <c r="F534" s="255"/>
      <c r="G534" s="259"/>
      <c r="H534" s="14"/>
      <c r="I534" s="16"/>
    </row>
    <row r="535" spans="1:9" ht="15.75">
      <c r="A535" s="11"/>
      <c r="B535" s="12"/>
      <c r="C535" s="201"/>
      <c r="D535" s="275" t="s">
        <v>359</v>
      </c>
      <c r="E535" s="177" t="s">
        <v>358</v>
      </c>
      <c r="F535" s="255"/>
      <c r="G535" s="233" t="s">
        <v>39</v>
      </c>
      <c r="H535" s="315">
        <f>I532/5</f>
        <v>297345</v>
      </c>
      <c r="I535" s="310" t="s">
        <v>360</v>
      </c>
    </row>
    <row r="536" spans="1:9" ht="16.5" thickBot="1">
      <c r="A536" s="308"/>
      <c r="B536" s="32"/>
      <c r="C536" s="309"/>
      <c r="D536" s="311"/>
      <c r="E536" s="31"/>
      <c r="F536" s="312"/>
      <c r="G536" s="313"/>
      <c r="H536" s="314"/>
      <c r="I536" s="173"/>
    </row>
    <row r="537" spans="1:9" ht="15.75">
      <c r="A537" s="13"/>
      <c r="B537" s="12"/>
      <c r="C537" s="13"/>
      <c r="D537" s="5"/>
      <c r="E537" s="5"/>
      <c r="F537" s="140"/>
      <c r="G537" s="302"/>
      <c r="H537" s="140"/>
      <c r="I537" s="23"/>
    </row>
    <row r="538" spans="1:9" ht="15.75">
      <c r="A538" s="13"/>
      <c r="B538" s="12"/>
      <c r="C538" s="13"/>
      <c r="D538" s="5"/>
      <c r="E538" s="5"/>
      <c r="F538" s="140"/>
      <c r="G538" s="302"/>
      <c r="H538" s="140"/>
      <c r="I538" s="23"/>
    </row>
    <row r="539" spans="1:9" ht="15.75">
      <c r="A539" s="13"/>
      <c r="B539" s="12"/>
      <c r="C539" s="13"/>
      <c r="D539" s="5"/>
      <c r="E539" s="5"/>
      <c r="F539" s="140"/>
      <c r="G539" s="302"/>
      <c r="H539" s="140"/>
      <c r="I539" s="23"/>
    </row>
    <row r="540" spans="1:9" ht="15.75">
      <c r="A540" s="13"/>
      <c r="B540" s="12"/>
      <c r="C540" s="13"/>
      <c r="D540" s="5"/>
      <c r="E540" s="5"/>
      <c r="F540" s="140"/>
      <c r="G540" s="302"/>
      <c r="H540" s="140"/>
      <c r="I540" s="23"/>
    </row>
    <row r="541" spans="1:9" ht="15.75">
      <c r="A541" s="13"/>
      <c r="B541" s="12"/>
      <c r="C541" s="13"/>
      <c r="D541" s="5"/>
      <c r="E541" s="5"/>
      <c r="F541" s="140"/>
      <c r="G541" s="302"/>
      <c r="H541" s="140"/>
      <c r="I541" s="23"/>
    </row>
    <row r="542" spans="1:9" ht="15.75">
      <c r="A542" s="13"/>
      <c r="B542" s="12"/>
      <c r="C542" s="13"/>
      <c r="D542" s="5"/>
      <c r="E542" s="5"/>
      <c r="F542" s="140"/>
      <c r="G542" s="302"/>
      <c r="H542" s="140"/>
      <c r="I542" s="23"/>
    </row>
    <row r="543" spans="1:9" ht="15.75">
      <c r="A543" s="13"/>
      <c r="B543" s="12"/>
      <c r="C543" s="13"/>
      <c r="D543" s="5"/>
      <c r="E543" s="5"/>
      <c r="F543" s="140"/>
      <c r="G543" s="302"/>
      <c r="H543" s="140"/>
      <c r="I543" s="23"/>
    </row>
    <row r="544" spans="1:9" ht="15.75">
      <c r="A544" s="13"/>
      <c r="B544" s="12"/>
      <c r="C544" s="13"/>
      <c r="D544" s="5"/>
      <c r="E544" s="5"/>
      <c r="F544" s="140"/>
      <c r="G544" s="302"/>
      <c r="H544" s="140"/>
      <c r="I544" s="23"/>
    </row>
    <row r="545" spans="1:9" ht="15.75">
      <c r="A545" s="13"/>
      <c r="B545" s="12"/>
      <c r="C545" s="13"/>
      <c r="D545" s="5"/>
      <c r="E545" s="5"/>
      <c r="F545" s="140"/>
      <c r="G545" s="302"/>
      <c r="H545" s="140"/>
      <c r="I545" s="23"/>
    </row>
    <row r="546" spans="1:9" ht="15.75">
      <c r="A546" s="13"/>
      <c r="B546" s="12"/>
      <c r="C546" s="13"/>
      <c r="D546" s="5"/>
      <c r="E546" s="5"/>
      <c r="F546" s="140"/>
      <c r="G546" s="302"/>
      <c r="H546" s="140"/>
      <c r="I546" s="23"/>
    </row>
    <row r="547" spans="4:9" ht="16.5" thickBot="1">
      <c r="D547" s="39"/>
      <c r="I547" s="23" t="s">
        <v>634</v>
      </c>
    </row>
    <row r="548" spans="1:9" ht="15.75">
      <c r="A548" s="186"/>
      <c r="B548" s="187"/>
      <c r="C548" s="187"/>
      <c r="D548" s="191"/>
      <c r="E548" s="212"/>
      <c r="F548" s="187"/>
      <c r="G548" s="187"/>
      <c r="H548" s="191"/>
      <c r="I548" s="188"/>
    </row>
    <row r="549" spans="1:9" ht="15.75">
      <c r="A549" s="6"/>
      <c r="B549" s="5"/>
      <c r="C549" s="5"/>
      <c r="D549" s="192"/>
      <c r="E549" s="457" t="s">
        <v>295</v>
      </c>
      <c r="F549" s="471"/>
      <c r="G549" s="471"/>
      <c r="H549" s="458"/>
      <c r="I549" s="200" t="s">
        <v>294</v>
      </c>
    </row>
    <row r="550" spans="1:9" ht="15.75">
      <c r="A550" s="6"/>
      <c r="B550" s="5"/>
      <c r="C550" s="465"/>
      <c r="D550" s="466"/>
      <c r="E550" s="473" t="s">
        <v>296</v>
      </c>
      <c r="F550" s="474"/>
      <c r="G550" s="474"/>
      <c r="H550" s="475"/>
      <c r="I550" s="199" t="s">
        <v>158</v>
      </c>
    </row>
    <row r="551" spans="1:9" ht="15.75">
      <c r="A551" s="6"/>
      <c r="B551" s="5"/>
      <c r="C551" s="476"/>
      <c r="D551" s="454"/>
      <c r="E551" s="457" t="s">
        <v>589</v>
      </c>
      <c r="F551" s="471"/>
      <c r="G551" s="471"/>
      <c r="H551" s="458"/>
      <c r="I551" s="10"/>
    </row>
    <row r="552" spans="1:9" ht="15.75">
      <c r="A552" s="6"/>
      <c r="B552" s="5"/>
      <c r="C552" s="5"/>
      <c r="D552" s="192"/>
      <c r="E552" s="453" t="s">
        <v>424</v>
      </c>
      <c r="F552" s="476"/>
      <c r="G552" s="476"/>
      <c r="H552" s="454"/>
      <c r="I552" s="198" t="s">
        <v>423</v>
      </c>
    </row>
    <row r="553" spans="1:9" ht="15.75">
      <c r="A553" s="193"/>
      <c r="B553" s="194"/>
      <c r="C553" s="194"/>
      <c r="D553" s="195"/>
      <c r="E553" s="467"/>
      <c r="F553" s="468"/>
      <c r="G553" s="468"/>
      <c r="H553" s="469"/>
      <c r="I553" s="196"/>
    </row>
    <row r="554" spans="1:9" ht="15.75">
      <c r="A554" s="6"/>
      <c r="B554" s="5"/>
      <c r="C554" s="5"/>
      <c r="D554" s="5"/>
      <c r="E554" s="197"/>
      <c r="F554" s="5"/>
      <c r="G554" s="5"/>
      <c r="H554" s="5"/>
      <c r="I554" s="10"/>
    </row>
    <row r="555" spans="1:9" ht="15.75">
      <c r="A555" s="470" t="s">
        <v>575</v>
      </c>
      <c r="B555" s="471"/>
      <c r="C555" s="471"/>
      <c r="D555" s="471"/>
      <c r="E555" s="471"/>
      <c r="F555" s="471"/>
      <c r="G555" s="471"/>
      <c r="H555" s="471"/>
      <c r="I555" s="472"/>
    </row>
    <row r="556" spans="1:9" ht="15.75">
      <c r="A556" s="470" t="s">
        <v>297</v>
      </c>
      <c r="B556" s="471"/>
      <c r="C556" s="471"/>
      <c r="D556" s="471"/>
      <c r="E556" s="471"/>
      <c r="F556" s="471"/>
      <c r="G556" s="471"/>
      <c r="H556" s="471"/>
      <c r="I556" s="472"/>
    </row>
    <row r="557" spans="1:9" ht="15.75">
      <c r="A557" s="477" t="s">
        <v>577</v>
      </c>
      <c r="B557" s="476"/>
      <c r="C557" s="476"/>
      <c r="D557" s="476"/>
      <c r="E557" s="476"/>
      <c r="F557" s="476"/>
      <c r="G557" s="476"/>
      <c r="H557" s="476"/>
      <c r="I557" s="478"/>
    </row>
    <row r="558" spans="1:9" ht="15.75">
      <c r="A558" s="477" t="s">
        <v>576</v>
      </c>
      <c r="B558" s="476"/>
      <c r="C558" s="476"/>
      <c r="D558" s="476"/>
      <c r="E558" s="476"/>
      <c r="F558" s="476"/>
      <c r="G558" s="476"/>
      <c r="H558" s="476"/>
      <c r="I558" s="478"/>
    </row>
    <row r="559" spans="1:9" ht="16.5" thickBot="1">
      <c r="A559" s="189"/>
      <c r="B559" s="31"/>
      <c r="C559" s="31"/>
      <c r="D559" s="31"/>
      <c r="E559" s="31"/>
      <c r="F559" s="31"/>
      <c r="G559" s="31"/>
      <c r="H559" s="31"/>
      <c r="I559" s="190"/>
    </row>
    <row r="560" spans="1:9" ht="15.75">
      <c r="A560" s="242"/>
      <c r="B560" s="243"/>
      <c r="C560" s="243"/>
      <c r="D560" s="244"/>
      <c r="E560" s="249"/>
      <c r="F560" s="210"/>
      <c r="G560" s="208"/>
      <c r="H560" s="208"/>
      <c r="I560" s="43"/>
    </row>
    <row r="561" spans="1:9" ht="15.75" customHeight="1">
      <c r="A561" s="242" t="s">
        <v>298</v>
      </c>
      <c r="B561" s="246">
        <v>1</v>
      </c>
      <c r="C561" s="425" t="s">
        <v>669</v>
      </c>
      <c r="D561" s="426"/>
      <c r="E561" s="333" t="s">
        <v>300</v>
      </c>
      <c r="F561" s="249">
        <v>1</v>
      </c>
      <c r="G561" s="425" t="s">
        <v>674</v>
      </c>
      <c r="H561" s="425"/>
      <c r="I561" s="463"/>
    </row>
    <row r="562" spans="1:9" ht="15.75" customHeight="1">
      <c r="A562" s="242"/>
      <c r="B562" s="246"/>
      <c r="C562" s="425" t="s">
        <v>696</v>
      </c>
      <c r="D562" s="426"/>
      <c r="E562" s="248"/>
      <c r="F562" s="249">
        <v>2</v>
      </c>
      <c r="G562" s="425" t="s">
        <v>673</v>
      </c>
      <c r="H562" s="425"/>
      <c r="I562" s="463"/>
    </row>
    <row r="563" spans="1:9" ht="15.75" customHeight="1">
      <c r="A563" s="242"/>
      <c r="B563" s="246">
        <v>2</v>
      </c>
      <c r="C563" s="425" t="s">
        <v>670</v>
      </c>
      <c r="D563" s="426"/>
      <c r="E563" s="248"/>
      <c r="F563" s="249"/>
      <c r="G563" s="425" t="s">
        <v>400</v>
      </c>
      <c r="H563" s="425"/>
      <c r="I563" s="463"/>
    </row>
    <row r="564" spans="1:9" ht="15.75" customHeight="1">
      <c r="A564" s="242"/>
      <c r="B564" s="246"/>
      <c r="C564" s="425" t="s">
        <v>671</v>
      </c>
      <c r="D564" s="426"/>
      <c r="E564" s="248"/>
      <c r="F564" s="249">
        <v>3</v>
      </c>
      <c r="G564" s="425" t="s">
        <v>692</v>
      </c>
      <c r="H564" s="425"/>
      <c r="I564" s="463"/>
    </row>
    <row r="565" spans="1:9" ht="15.75" customHeight="1">
      <c r="A565" s="242"/>
      <c r="B565" s="246"/>
      <c r="C565" s="425"/>
      <c r="D565" s="426"/>
      <c r="E565" s="248"/>
      <c r="F565" s="249">
        <v>4</v>
      </c>
      <c r="G565" s="425" t="s">
        <v>693</v>
      </c>
      <c r="H565" s="425"/>
      <c r="I565" s="463"/>
    </row>
    <row r="566" spans="1:9" ht="15.75" customHeight="1">
      <c r="A566" s="245" t="s">
        <v>299</v>
      </c>
      <c r="B566" s="338">
        <v>1</v>
      </c>
      <c r="C566" s="459" t="s">
        <v>394</v>
      </c>
      <c r="D566" s="479"/>
      <c r="E566" s="248"/>
      <c r="F566" s="249"/>
      <c r="G566" s="425"/>
      <c r="H566" s="425"/>
      <c r="I566" s="463"/>
    </row>
    <row r="567" spans="1:9" ht="15.75" customHeight="1">
      <c r="A567" s="345"/>
      <c r="B567" s="338"/>
      <c r="C567" s="459" t="s">
        <v>395</v>
      </c>
      <c r="D567" s="479"/>
      <c r="E567" s="247" t="s">
        <v>321</v>
      </c>
      <c r="F567" s="247">
        <v>1</v>
      </c>
      <c r="G567" s="459" t="s">
        <v>398</v>
      </c>
      <c r="H567" s="459"/>
      <c r="I567" s="460"/>
    </row>
    <row r="568" spans="1:9" ht="15.75" customHeight="1">
      <c r="A568" s="345"/>
      <c r="B568" s="338">
        <v>2</v>
      </c>
      <c r="C568" s="459" t="s">
        <v>396</v>
      </c>
      <c r="D568" s="479"/>
      <c r="E568" s="346"/>
      <c r="F568" s="247">
        <v>2</v>
      </c>
      <c r="G568" s="459" t="s">
        <v>399</v>
      </c>
      <c r="H568" s="459"/>
      <c r="I568" s="460"/>
    </row>
    <row r="569" spans="1:9" ht="15.75" customHeight="1">
      <c r="A569" s="345"/>
      <c r="B569" s="338"/>
      <c r="C569" s="459" t="s">
        <v>397</v>
      </c>
      <c r="D569" s="479"/>
      <c r="E569" s="346"/>
      <c r="F569" s="247"/>
      <c r="G569" s="459" t="s">
        <v>400</v>
      </c>
      <c r="H569" s="459"/>
      <c r="I569" s="460"/>
    </row>
    <row r="570" spans="1:9" ht="15.75" customHeight="1">
      <c r="A570" s="242"/>
      <c r="B570" s="246"/>
      <c r="C570" s="253"/>
      <c r="D570" s="254"/>
      <c r="E570" s="346"/>
      <c r="F570" s="247">
        <v>3</v>
      </c>
      <c r="G570" s="459" t="s">
        <v>401</v>
      </c>
      <c r="H570" s="459"/>
      <c r="I570" s="460"/>
    </row>
    <row r="571" spans="1:9" ht="15.75" customHeight="1">
      <c r="A571" s="242"/>
      <c r="B571" s="246"/>
      <c r="C571" s="253"/>
      <c r="D571" s="254"/>
      <c r="E571" s="346"/>
      <c r="F571" s="247">
        <v>4</v>
      </c>
      <c r="G571" s="459" t="s">
        <v>402</v>
      </c>
      <c r="H571" s="459"/>
      <c r="I571" s="460"/>
    </row>
    <row r="572" spans="1:9" ht="15.75" customHeight="1">
      <c r="A572" s="242"/>
      <c r="B572" s="246"/>
      <c r="C572" s="253"/>
      <c r="D572" s="254"/>
      <c r="E572" s="248"/>
      <c r="F572" s="249"/>
      <c r="G572" s="253"/>
      <c r="H572" s="253"/>
      <c r="I572" s="325"/>
    </row>
    <row r="573" spans="1:9" ht="15.75" customHeight="1">
      <c r="A573" s="242"/>
      <c r="B573" s="246"/>
      <c r="C573" s="253"/>
      <c r="D573" s="254"/>
      <c r="E573" s="248"/>
      <c r="F573" s="249"/>
      <c r="G573" s="253"/>
      <c r="H573" s="253"/>
      <c r="I573" s="325"/>
    </row>
    <row r="574" spans="1:9" ht="15.75" customHeight="1">
      <c r="A574" s="242"/>
      <c r="B574" s="246"/>
      <c r="C574" s="253"/>
      <c r="D574" s="254"/>
      <c r="E574" s="248"/>
      <c r="F574" s="249"/>
      <c r="G574" s="253"/>
      <c r="H574" s="253"/>
      <c r="I574" s="325"/>
    </row>
    <row r="575" spans="1:9" ht="15.75" customHeight="1">
      <c r="A575" s="242"/>
      <c r="B575" s="246"/>
      <c r="C575" s="253"/>
      <c r="D575" s="254"/>
      <c r="E575" s="248"/>
      <c r="F575" s="249"/>
      <c r="G575" s="253"/>
      <c r="H575" s="253"/>
      <c r="I575" s="325"/>
    </row>
    <row r="576" spans="1:9" ht="15.75" customHeight="1">
      <c r="A576" s="242"/>
      <c r="B576" s="246"/>
      <c r="C576" s="253"/>
      <c r="D576" s="254"/>
      <c r="E576" s="248"/>
      <c r="F576" s="249"/>
      <c r="G576" s="253"/>
      <c r="H576" s="253"/>
      <c r="I576" s="325"/>
    </row>
    <row r="577" spans="1:9" ht="15.75" customHeight="1">
      <c r="A577" s="242"/>
      <c r="B577" s="246"/>
      <c r="C577" s="253"/>
      <c r="D577" s="254"/>
      <c r="E577" s="248"/>
      <c r="F577" s="249"/>
      <c r="G577" s="253"/>
      <c r="H577" s="253"/>
      <c r="I577" s="325"/>
    </row>
    <row r="578" spans="1:9" ht="15.75" customHeight="1">
      <c r="A578" s="242"/>
      <c r="B578" s="246"/>
      <c r="C578" s="253"/>
      <c r="D578" s="254"/>
      <c r="E578" s="248"/>
      <c r="F578" s="249"/>
      <c r="G578" s="253"/>
      <c r="H578" s="253"/>
      <c r="I578" s="325"/>
    </row>
    <row r="579" spans="1:9" ht="15.75" customHeight="1">
      <c r="A579" s="242"/>
      <c r="B579" s="246"/>
      <c r="C579" s="253"/>
      <c r="D579" s="254"/>
      <c r="E579" s="248"/>
      <c r="F579" s="249"/>
      <c r="G579" s="253"/>
      <c r="H579" s="253"/>
      <c r="I579" s="325"/>
    </row>
    <row r="580" spans="1:9" ht="16.5" thickBot="1">
      <c r="A580" s="207"/>
      <c r="B580" s="209"/>
      <c r="C580" s="250"/>
      <c r="D580" s="251"/>
      <c r="E580" s="213"/>
      <c r="F580" s="211"/>
      <c r="G580" s="250"/>
      <c r="H580" s="250"/>
      <c r="I580" s="252"/>
    </row>
    <row r="581" spans="1:9" ht="15.75">
      <c r="A581" s="224"/>
      <c r="B581" s="461" t="s">
        <v>303</v>
      </c>
      <c r="C581" s="462"/>
      <c r="D581" s="230"/>
      <c r="E581" s="231" t="s">
        <v>303</v>
      </c>
      <c r="F581" s="461" t="s">
        <v>314</v>
      </c>
      <c r="G581" s="462"/>
      <c r="H581" s="231" t="s">
        <v>309</v>
      </c>
      <c r="I581" s="232" t="s">
        <v>311</v>
      </c>
    </row>
    <row r="582" spans="1:9" ht="15.75">
      <c r="A582" s="7" t="s">
        <v>301</v>
      </c>
      <c r="B582" s="457" t="s">
        <v>304</v>
      </c>
      <c r="C582" s="458"/>
      <c r="D582" s="204" t="s">
        <v>319</v>
      </c>
      <c r="E582" s="106" t="s">
        <v>307</v>
      </c>
      <c r="F582" s="457" t="s">
        <v>315</v>
      </c>
      <c r="G582" s="458"/>
      <c r="H582" s="233" t="s">
        <v>39</v>
      </c>
      <c r="I582" s="200" t="s">
        <v>312</v>
      </c>
    </row>
    <row r="583" spans="1:9" ht="15.75">
      <c r="A583" s="234" t="s">
        <v>302</v>
      </c>
      <c r="B583" s="453" t="s">
        <v>305</v>
      </c>
      <c r="C583" s="454"/>
      <c r="D583" s="235" t="s">
        <v>320</v>
      </c>
      <c r="E583" s="205" t="s">
        <v>38</v>
      </c>
      <c r="F583" s="453" t="s">
        <v>316</v>
      </c>
      <c r="G583" s="454"/>
      <c r="H583" s="236" t="s">
        <v>310</v>
      </c>
      <c r="I583" s="206" t="s">
        <v>313</v>
      </c>
    </row>
    <row r="584" spans="1:9" ht="15.75">
      <c r="A584" s="11"/>
      <c r="B584" s="453" t="s">
        <v>306</v>
      </c>
      <c r="C584" s="454"/>
      <c r="D584" s="225"/>
      <c r="E584" s="205" t="s">
        <v>308</v>
      </c>
      <c r="F584" s="453" t="s">
        <v>317</v>
      </c>
      <c r="G584" s="454"/>
      <c r="H584" s="237" t="s">
        <v>39</v>
      </c>
      <c r="I584" s="238" t="s">
        <v>312</v>
      </c>
    </row>
    <row r="585" spans="1:9" ht="15.75">
      <c r="A585" s="226"/>
      <c r="B585" s="455"/>
      <c r="C585" s="456"/>
      <c r="D585" s="228"/>
      <c r="E585" s="239"/>
      <c r="F585" s="435" t="s">
        <v>318</v>
      </c>
      <c r="G585" s="436"/>
      <c r="H585" s="240"/>
      <c r="I585" s="241"/>
    </row>
    <row r="586" spans="1:9" ht="15.75">
      <c r="A586" s="258" t="s">
        <v>336</v>
      </c>
      <c r="B586" s="449">
        <v>1</v>
      </c>
      <c r="C586" s="450"/>
      <c r="D586" s="260">
        <v>1</v>
      </c>
      <c r="E586" s="261">
        <f>B586</f>
        <v>1</v>
      </c>
      <c r="F586" s="451">
        <f>BHNMS!F10</f>
        <v>47500</v>
      </c>
      <c r="G586" s="452"/>
      <c r="H586" s="262">
        <f>E586*F586</f>
        <v>47500</v>
      </c>
      <c r="I586" s="16"/>
    </row>
    <row r="587" spans="1:12" ht="15.75">
      <c r="A587" s="258" t="s">
        <v>387</v>
      </c>
      <c r="B587" s="427">
        <v>1</v>
      </c>
      <c r="C587" s="428"/>
      <c r="D587" s="260">
        <v>1</v>
      </c>
      <c r="E587" s="261">
        <f>B587</f>
        <v>1</v>
      </c>
      <c r="F587" s="429">
        <f>BHNMS!F12</f>
        <v>55000</v>
      </c>
      <c r="G587" s="430"/>
      <c r="H587" s="262">
        <f>E587*F587</f>
        <v>55000</v>
      </c>
      <c r="I587" s="16"/>
      <c r="L587" s="3" t="s">
        <v>16</v>
      </c>
    </row>
    <row r="588" spans="1:9" ht="15.75">
      <c r="A588" s="258" t="s">
        <v>386</v>
      </c>
      <c r="B588" s="427">
        <v>6</v>
      </c>
      <c r="C588" s="428"/>
      <c r="D588" s="260">
        <v>1</v>
      </c>
      <c r="E588" s="261">
        <f>B588</f>
        <v>6</v>
      </c>
      <c r="F588" s="429">
        <f>BHNMS!F11</f>
        <v>52500</v>
      </c>
      <c r="G588" s="430"/>
      <c r="H588" s="262">
        <f>E588*F588</f>
        <v>315000</v>
      </c>
      <c r="I588" s="16"/>
    </row>
    <row r="589" spans="1:9" ht="15.75">
      <c r="A589" s="258" t="s">
        <v>337</v>
      </c>
      <c r="B589" s="427">
        <v>12</v>
      </c>
      <c r="C589" s="428"/>
      <c r="D589" s="260">
        <v>1</v>
      </c>
      <c r="E589" s="261">
        <f>B589</f>
        <v>12</v>
      </c>
      <c r="F589" s="429">
        <f>BHNMS!F8</f>
        <v>35000</v>
      </c>
      <c r="G589" s="430"/>
      <c r="H589" s="262">
        <f>E589*F589</f>
        <v>420000</v>
      </c>
      <c r="I589" s="16"/>
    </row>
    <row r="590" spans="1:9" ht="15.75">
      <c r="A590" s="263"/>
      <c r="B590" s="264"/>
      <c r="C590" s="265"/>
      <c r="D590" s="266"/>
      <c r="E590" s="267"/>
      <c r="F590" s="268"/>
      <c r="G590" s="269"/>
      <c r="H590" s="270"/>
      <c r="I590" s="272">
        <f>SUM(H586:H589)</f>
        <v>837500</v>
      </c>
    </row>
    <row r="591" spans="1:9" ht="15.75">
      <c r="A591" s="58"/>
      <c r="B591" s="59"/>
      <c r="C591" s="216"/>
      <c r="D591" s="117"/>
      <c r="E591" s="55"/>
      <c r="F591" s="445" t="s">
        <v>344</v>
      </c>
      <c r="G591" s="446"/>
      <c r="H591" s="160" t="s">
        <v>309</v>
      </c>
      <c r="I591" s="273" t="s">
        <v>311</v>
      </c>
    </row>
    <row r="592" spans="1:9" ht="15.75">
      <c r="A592" s="7" t="s">
        <v>339</v>
      </c>
      <c r="B592" s="447" t="s">
        <v>341</v>
      </c>
      <c r="C592" s="448"/>
      <c r="D592" s="275" t="s">
        <v>342</v>
      </c>
      <c r="E592" s="55"/>
      <c r="F592" s="441" t="s">
        <v>39</v>
      </c>
      <c r="G592" s="442"/>
      <c r="H592" s="160" t="s">
        <v>39</v>
      </c>
      <c r="I592" s="200" t="s">
        <v>346</v>
      </c>
    </row>
    <row r="593" spans="1:9" ht="15.75">
      <c r="A593" s="234" t="s">
        <v>340</v>
      </c>
      <c r="B593" s="431" t="s">
        <v>38</v>
      </c>
      <c r="C593" s="432"/>
      <c r="D593" s="276" t="s">
        <v>44</v>
      </c>
      <c r="E593" s="55"/>
      <c r="F593" s="443" t="s">
        <v>345</v>
      </c>
      <c r="G593" s="444"/>
      <c r="H593" s="277" t="s">
        <v>310</v>
      </c>
      <c r="I593" s="206" t="s">
        <v>313</v>
      </c>
    </row>
    <row r="594" spans="1:9" ht="15.75">
      <c r="A594" s="58"/>
      <c r="B594" s="119"/>
      <c r="C594" s="215"/>
      <c r="D594" s="117"/>
      <c r="E594" s="55"/>
      <c r="F594" s="433" t="s">
        <v>44</v>
      </c>
      <c r="G594" s="434"/>
      <c r="H594" s="236" t="s">
        <v>39</v>
      </c>
      <c r="I594" s="238" t="s">
        <v>346</v>
      </c>
    </row>
    <row r="595" spans="1:9" ht="15.75">
      <c r="A595" s="217"/>
      <c r="B595" s="218"/>
      <c r="C595" s="219"/>
      <c r="D595" s="220"/>
      <c r="E595" s="221"/>
      <c r="F595" s="435" t="s">
        <v>39</v>
      </c>
      <c r="G595" s="436"/>
      <c r="H595" s="222"/>
      <c r="I595" s="223"/>
    </row>
    <row r="596" spans="1:9" ht="15.75">
      <c r="A596" s="258" t="s">
        <v>594</v>
      </c>
      <c r="B596" s="427">
        <v>0.78</v>
      </c>
      <c r="C596" s="428"/>
      <c r="D596" s="274" t="s">
        <v>13</v>
      </c>
      <c r="E596" s="118" t="s">
        <v>76</v>
      </c>
      <c r="F596" s="491">
        <f>BHNMS!F36</f>
        <v>65000</v>
      </c>
      <c r="G596" s="492"/>
      <c r="H596" s="262">
        <f>B596*F596</f>
        <v>50700</v>
      </c>
      <c r="I596" s="300" t="s">
        <v>76</v>
      </c>
    </row>
    <row r="597" spans="1:9" ht="15.75">
      <c r="A597" s="258" t="s">
        <v>595</v>
      </c>
      <c r="B597" s="427">
        <v>7.9</v>
      </c>
      <c r="C597" s="428"/>
      <c r="D597" s="274" t="s">
        <v>422</v>
      </c>
      <c r="E597" s="118" t="s">
        <v>76</v>
      </c>
      <c r="F597" s="491">
        <f>BHNMS!F33</f>
        <v>30000</v>
      </c>
      <c r="G597" s="492"/>
      <c r="H597" s="262">
        <f>B597*F597</f>
        <v>237000</v>
      </c>
      <c r="I597" s="300" t="s">
        <v>76</v>
      </c>
    </row>
    <row r="598" spans="1:9" ht="15.75">
      <c r="A598" s="58"/>
      <c r="B598" s="59"/>
      <c r="C598" s="216"/>
      <c r="D598" s="117"/>
      <c r="E598" s="55"/>
      <c r="F598" s="214"/>
      <c r="G598" s="147"/>
      <c r="H598" s="62"/>
      <c r="I598" s="63"/>
    </row>
    <row r="599" spans="1:9" ht="15.75">
      <c r="A599" s="263"/>
      <c r="B599" s="264"/>
      <c r="C599" s="265"/>
      <c r="D599" s="266"/>
      <c r="E599" s="267"/>
      <c r="F599" s="278"/>
      <c r="G599" s="279"/>
      <c r="H599" s="280"/>
      <c r="I599" s="271"/>
    </row>
    <row r="600" spans="1:9" ht="15.75">
      <c r="A600" s="58"/>
      <c r="B600" s="119"/>
      <c r="C600" s="215"/>
      <c r="D600" s="117"/>
      <c r="E600" s="55"/>
      <c r="F600" s="110"/>
      <c r="G600" s="109"/>
      <c r="H600" s="56"/>
      <c r="I600" s="57"/>
    </row>
    <row r="601" spans="1:9" ht="15.75">
      <c r="A601" s="7" t="s">
        <v>347</v>
      </c>
      <c r="B601" s="439" t="s">
        <v>303</v>
      </c>
      <c r="C601" s="440"/>
      <c r="D601" s="282" t="s">
        <v>348</v>
      </c>
      <c r="E601" s="233" t="s">
        <v>350</v>
      </c>
      <c r="F601" s="441" t="s">
        <v>343</v>
      </c>
      <c r="G601" s="442"/>
      <c r="H601" s="282" t="s">
        <v>309</v>
      </c>
      <c r="I601" s="283" t="s">
        <v>311</v>
      </c>
    </row>
    <row r="602" spans="1:9" ht="15.75">
      <c r="A602" s="234" t="s">
        <v>149</v>
      </c>
      <c r="B602" s="439" t="s">
        <v>347</v>
      </c>
      <c r="C602" s="440"/>
      <c r="D602" s="233" t="s">
        <v>319</v>
      </c>
      <c r="E602" s="233" t="s">
        <v>351</v>
      </c>
      <c r="F602" s="441" t="s">
        <v>39</v>
      </c>
      <c r="G602" s="442"/>
      <c r="H602" s="233" t="s">
        <v>39</v>
      </c>
      <c r="I602" s="200" t="s">
        <v>353</v>
      </c>
    </row>
    <row r="603" spans="1:9" ht="15.75">
      <c r="A603" s="11"/>
      <c r="B603" s="431" t="s">
        <v>38</v>
      </c>
      <c r="C603" s="432"/>
      <c r="D603" s="236" t="s">
        <v>320</v>
      </c>
      <c r="E603" s="236" t="s">
        <v>352</v>
      </c>
      <c r="F603" s="443" t="s">
        <v>345</v>
      </c>
      <c r="G603" s="444"/>
      <c r="H603" s="236" t="s">
        <v>310</v>
      </c>
      <c r="I603" s="206" t="s">
        <v>313</v>
      </c>
    </row>
    <row r="604" spans="1:9" ht="15.75">
      <c r="A604" s="11"/>
      <c r="B604" s="431" t="s">
        <v>168</v>
      </c>
      <c r="C604" s="432"/>
      <c r="D604" s="237" t="s">
        <v>349</v>
      </c>
      <c r="E604" s="237" t="s">
        <v>349</v>
      </c>
      <c r="F604" s="433" t="s">
        <v>44</v>
      </c>
      <c r="G604" s="434"/>
      <c r="H604" s="237" t="s">
        <v>39</v>
      </c>
      <c r="I604" s="238" t="s">
        <v>353</v>
      </c>
    </row>
    <row r="605" spans="1:9" ht="15.75">
      <c r="A605" s="226"/>
      <c r="B605" s="227"/>
      <c r="C605" s="195"/>
      <c r="D605" s="228"/>
      <c r="E605" s="194"/>
      <c r="F605" s="435" t="s">
        <v>39</v>
      </c>
      <c r="G605" s="436"/>
      <c r="H605" s="289"/>
      <c r="I605" s="229"/>
    </row>
    <row r="606" spans="1:9" ht="15.75">
      <c r="A606" s="11"/>
      <c r="B606" s="27"/>
      <c r="C606" s="192"/>
      <c r="D606" s="225"/>
      <c r="E606" s="5"/>
      <c r="F606" s="257"/>
      <c r="G606" s="180"/>
      <c r="H606" s="9"/>
      <c r="I606" s="10"/>
    </row>
    <row r="607" spans="1:9" ht="15.75">
      <c r="A607" s="258"/>
      <c r="B607" s="427"/>
      <c r="C607" s="428"/>
      <c r="D607" s="118"/>
      <c r="E607" s="261"/>
      <c r="F607" s="437"/>
      <c r="G607" s="438"/>
      <c r="H607" s="262"/>
      <c r="I607" s="16"/>
    </row>
    <row r="608" spans="1:9" ht="15.75">
      <c r="A608" s="11"/>
      <c r="B608" s="12"/>
      <c r="C608" s="201"/>
      <c r="D608" s="225"/>
      <c r="E608" s="5"/>
      <c r="F608" s="281"/>
      <c r="G608" s="256"/>
      <c r="H608" s="18"/>
      <c r="I608" s="16"/>
    </row>
    <row r="609" spans="1:9" ht="15.75">
      <c r="A609" s="284"/>
      <c r="B609" s="285"/>
      <c r="C609" s="290"/>
      <c r="D609" s="286"/>
      <c r="E609" s="287"/>
      <c r="F609" s="291"/>
      <c r="G609" s="292"/>
      <c r="H609" s="293"/>
      <c r="I609" s="301">
        <f>SUM(H606:H608)</f>
        <v>0</v>
      </c>
    </row>
    <row r="610" spans="1:9" ht="15.75">
      <c r="A610" s="11"/>
      <c r="B610" s="12"/>
      <c r="C610" s="201"/>
      <c r="D610" s="225"/>
      <c r="E610" s="5"/>
      <c r="F610" s="281"/>
      <c r="G610" s="259"/>
      <c r="H610" s="14"/>
      <c r="I610" s="16"/>
    </row>
    <row r="611" spans="1:9" ht="15.75">
      <c r="A611" s="226"/>
      <c r="B611" s="227"/>
      <c r="C611" s="203"/>
      <c r="D611" s="228"/>
      <c r="E611" s="194"/>
      <c r="F611" s="294"/>
      <c r="G611" s="295"/>
      <c r="H611" s="296" t="s">
        <v>354</v>
      </c>
      <c r="I611" s="229">
        <f>I590+I609</f>
        <v>837500</v>
      </c>
    </row>
    <row r="612" spans="1:9" ht="15.75">
      <c r="A612" s="303" t="s">
        <v>357</v>
      </c>
      <c r="B612" s="423">
        <v>50</v>
      </c>
      <c r="C612" s="424"/>
      <c r="D612" s="304" t="s">
        <v>44</v>
      </c>
      <c r="E612" s="306" t="s">
        <v>12</v>
      </c>
      <c r="F612" s="305"/>
      <c r="G612" s="306"/>
      <c r="H612" s="307"/>
      <c r="I612" s="288"/>
    </row>
    <row r="613" spans="1:9" ht="15.75">
      <c r="A613" s="7"/>
      <c r="B613" s="12"/>
      <c r="C613" s="201"/>
      <c r="D613" s="202"/>
      <c r="E613" s="282"/>
      <c r="F613" s="255"/>
      <c r="G613" s="259"/>
      <c r="H613" s="14"/>
      <c r="I613" s="16"/>
    </row>
    <row r="614" spans="1:9" ht="15.75">
      <c r="A614" s="11"/>
      <c r="B614" s="12"/>
      <c r="C614" s="201"/>
      <c r="D614" s="275" t="s">
        <v>359</v>
      </c>
      <c r="E614" s="177" t="s">
        <v>358</v>
      </c>
      <c r="F614" s="255"/>
      <c r="G614" s="233" t="s">
        <v>39</v>
      </c>
      <c r="H614" s="315">
        <f>I611/50</f>
        <v>16750</v>
      </c>
      <c r="I614" s="310" t="s">
        <v>425</v>
      </c>
    </row>
    <row r="615" spans="1:9" ht="16.5" thickBot="1">
      <c r="A615" s="308"/>
      <c r="B615" s="32"/>
      <c r="C615" s="309"/>
      <c r="D615" s="311"/>
      <c r="E615" s="31"/>
      <c r="F615" s="312"/>
      <c r="G615" s="313"/>
      <c r="H615" s="314"/>
      <c r="I615" s="173"/>
    </row>
    <row r="616" spans="1:9" ht="15.75">
      <c r="A616" s="13"/>
      <c r="B616" s="12"/>
      <c r="C616" s="13"/>
      <c r="D616" s="5"/>
      <c r="E616" s="5"/>
      <c r="F616" s="140"/>
      <c r="G616" s="302"/>
      <c r="H616" s="140"/>
      <c r="I616" s="23"/>
    </row>
    <row r="617" spans="1:9" ht="15.75">
      <c r="A617" s="13"/>
      <c r="B617" s="12"/>
      <c r="C617" s="13"/>
      <c r="D617" s="5"/>
      <c r="E617" s="5"/>
      <c r="F617" s="140"/>
      <c r="G617" s="302"/>
      <c r="H617" s="140"/>
      <c r="I617" s="23"/>
    </row>
    <row r="618" spans="1:9" ht="15.75">
      <c r="A618" s="13"/>
      <c r="B618" s="12"/>
      <c r="C618" s="13"/>
      <c r="D618" s="5"/>
      <c r="E618" s="5"/>
      <c r="F618" s="140"/>
      <c r="G618" s="302"/>
      <c r="H618" s="140"/>
      <c r="I618" s="23"/>
    </row>
    <row r="619" spans="1:9" ht="15.75">
      <c r="A619" s="13"/>
      <c r="B619" s="12"/>
      <c r="C619" s="13"/>
      <c r="D619" s="5"/>
      <c r="E619" s="5"/>
      <c r="F619" s="140"/>
      <c r="G619" s="302"/>
      <c r="H619" s="140"/>
      <c r="I619" s="23"/>
    </row>
    <row r="620" spans="1:9" ht="15.75">
      <c r="A620" s="13"/>
      <c r="B620" s="12"/>
      <c r="C620" s="13"/>
      <c r="D620" s="5"/>
      <c r="E620" s="5"/>
      <c r="F620" s="140"/>
      <c r="G620" s="302"/>
      <c r="H620" s="140"/>
      <c r="I620" s="23"/>
    </row>
    <row r="621" spans="1:9" ht="15.75">
      <c r="A621" s="13"/>
      <c r="B621" s="12"/>
      <c r="C621" s="13"/>
      <c r="D621" s="5"/>
      <c r="E621" s="5"/>
      <c r="F621" s="140"/>
      <c r="G621" s="302"/>
      <c r="H621" s="140"/>
      <c r="I621" s="23"/>
    </row>
    <row r="622" spans="1:9" ht="15.75">
      <c r="A622" s="13"/>
      <c r="B622" s="12"/>
      <c r="C622" s="13"/>
      <c r="D622" s="5"/>
      <c r="E622" s="5"/>
      <c r="F622" s="140"/>
      <c r="G622" s="302"/>
      <c r="H622" s="140"/>
      <c r="I622" s="23"/>
    </row>
    <row r="623" spans="1:9" ht="15.75">
      <c r="A623" s="13"/>
      <c r="B623" s="12"/>
      <c r="C623" s="13"/>
      <c r="D623" s="5"/>
      <c r="E623" s="5"/>
      <c r="F623" s="140"/>
      <c r="G623" s="302"/>
      <c r="H623" s="140"/>
      <c r="I623" s="23"/>
    </row>
    <row r="624" spans="1:9" ht="15.75">
      <c r="A624" s="13"/>
      <c r="B624" s="12"/>
      <c r="C624" s="13"/>
      <c r="D624" s="5"/>
      <c r="E624" s="5"/>
      <c r="F624" s="140"/>
      <c r="G624" s="302"/>
      <c r="H624" s="140"/>
      <c r="I624" s="23"/>
    </row>
    <row r="625" ht="16.5" thickBot="1">
      <c r="I625" s="23" t="s">
        <v>635</v>
      </c>
    </row>
    <row r="626" spans="1:9" ht="15.75">
      <c r="A626" s="186"/>
      <c r="B626" s="187"/>
      <c r="C626" s="187"/>
      <c r="D626" s="191"/>
      <c r="E626" s="212"/>
      <c r="F626" s="187"/>
      <c r="G626" s="187"/>
      <c r="H626" s="191"/>
      <c r="I626" s="188"/>
    </row>
    <row r="627" spans="1:9" ht="15.75">
      <c r="A627" s="6"/>
      <c r="B627" s="5"/>
      <c r="C627" s="5"/>
      <c r="D627" s="192"/>
      <c r="E627" s="457" t="s">
        <v>295</v>
      </c>
      <c r="F627" s="471"/>
      <c r="G627" s="471"/>
      <c r="H627" s="458"/>
      <c r="I627" s="200" t="s">
        <v>294</v>
      </c>
    </row>
    <row r="628" spans="1:9" ht="15.75">
      <c r="A628" s="6"/>
      <c r="B628" s="5"/>
      <c r="C628" s="465"/>
      <c r="D628" s="466"/>
      <c r="E628" s="473" t="s">
        <v>296</v>
      </c>
      <c r="F628" s="474"/>
      <c r="G628" s="474"/>
      <c r="H628" s="475"/>
      <c r="I628" s="199" t="s">
        <v>158</v>
      </c>
    </row>
    <row r="629" spans="1:9" ht="15.75">
      <c r="A629" s="6"/>
      <c r="B629" s="5"/>
      <c r="C629" s="476"/>
      <c r="D629" s="454"/>
      <c r="E629" s="457" t="s">
        <v>590</v>
      </c>
      <c r="F629" s="471"/>
      <c r="G629" s="471"/>
      <c r="H629" s="458"/>
      <c r="I629" s="10"/>
    </row>
    <row r="630" spans="1:9" ht="15.75">
      <c r="A630" s="6"/>
      <c r="B630" s="5"/>
      <c r="C630" s="5"/>
      <c r="D630" s="192"/>
      <c r="E630" s="453" t="s">
        <v>427</v>
      </c>
      <c r="F630" s="476"/>
      <c r="G630" s="476"/>
      <c r="H630" s="454"/>
      <c r="I630" s="198" t="s">
        <v>426</v>
      </c>
    </row>
    <row r="631" spans="1:9" ht="15.75">
      <c r="A631" s="193"/>
      <c r="B631" s="194"/>
      <c r="C631" s="194"/>
      <c r="D631" s="195"/>
      <c r="E631" s="467"/>
      <c r="F631" s="468"/>
      <c r="G631" s="468"/>
      <c r="H631" s="469"/>
      <c r="I631" s="196"/>
    </row>
    <row r="632" spans="1:9" ht="15.75">
      <c r="A632" s="6"/>
      <c r="B632" s="5"/>
      <c r="C632" s="5"/>
      <c r="D632" s="5"/>
      <c r="E632" s="197"/>
      <c r="F632" s="5"/>
      <c r="G632" s="5"/>
      <c r="H632" s="5"/>
      <c r="I632" s="10"/>
    </row>
    <row r="633" spans="1:9" ht="15.75">
      <c r="A633" s="470" t="s">
        <v>575</v>
      </c>
      <c r="B633" s="471"/>
      <c r="C633" s="471"/>
      <c r="D633" s="471"/>
      <c r="E633" s="471"/>
      <c r="F633" s="471"/>
      <c r="G633" s="471"/>
      <c r="H633" s="471"/>
      <c r="I633" s="472"/>
    </row>
    <row r="634" spans="1:9" ht="15.75">
      <c r="A634" s="470" t="s">
        <v>297</v>
      </c>
      <c r="B634" s="471"/>
      <c r="C634" s="471"/>
      <c r="D634" s="471"/>
      <c r="E634" s="471"/>
      <c r="F634" s="471"/>
      <c r="G634" s="471"/>
      <c r="H634" s="471"/>
      <c r="I634" s="472"/>
    </row>
    <row r="635" spans="1:9" ht="15.75">
      <c r="A635" s="477" t="s">
        <v>577</v>
      </c>
      <c r="B635" s="476"/>
      <c r="C635" s="476"/>
      <c r="D635" s="476"/>
      <c r="E635" s="476"/>
      <c r="F635" s="476"/>
      <c r="G635" s="476"/>
      <c r="H635" s="476"/>
      <c r="I635" s="478"/>
    </row>
    <row r="636" spans="1:9" ht="15.75">
      <c r="A636" s="477" t="s">
        <v>576</v>
      </c>
      <c r="B636" s="476"/>
      <c r="C636" s="476"/>
      <c r="D636" s="476"/>
      <c r="E636" s="476"/>
      <c r="F636" s="476"/>
      <c r="G636" s="476"/>
      <c r="H636" s="476"/>
      <c r="I636" s="478"/>
    </row>
    <row r="637" spans="1:9" ht="16.5" thickBot="1">
      <c r="A637" s="189"/>
      <c r="B637" s="31"/>
      <c r="C637" s="31"/>
      <c r="D637" s="31"/>
      <c r="E637" s="31"/>
      <c r="F637" s="31"/>
      <c r="G637" s="31"/>
      <c r="H637" s="31"/>
      <c r="I637" s="190"/>
    </row>
    <row r="638" spans="1:9" ht="15.75">
      <c r="A638" s="242"/>
      <c r="B638" s="243"/>
      <c r="C638" s="243"/>
      <c r="D638" s="244"/>
      <c r="E638" s="249"/>
      <c r="F638" s="210"/>
      <c r="G638" s="208"/>
      <c r="H638" s="208"/>
      <c r="I638" s="43"/>
    </row>
    <row r="639" spans="1:9" ht="15.75" customHeight="1">
      <c r="A639" s="242" t="s">
        <v>298</v>
      </c>
      <c r="B639" s="246">
        <v>1</v>
      </c>
      <c r="C639" s="425" t="s">
        <v>688</v>
      </c>
      <c r="D639" s="426"/>
      <c r="E639" s="333" t="s">
        <v>300</v>
      </c>
      <c r="F639" s="249">
        <v>1</v>
      </c>
      <c r="G639" s="425" t="s">
        <v>653</v>
      </c>
      <c r="H639" s="425"/>
      <c r="I639" s="463"/>
    </row>
    <row r="640" spans="1:9" ht="15.75" customHeight="1">
      <c r="A640" s="242"/>
      <c r="B640" s="246"/>
      <c r="C640" s="425" t="s">
        <v>687</v>
      </c>
      <c r="D640" s="426"/>
      <c r="E640" s="248"/>
      <c r="F640" s="249">
        <v>2</v>
      </c>
      <c r="G640" s="425" t="s">
        <v>707</v>
      </c>
      <c r="H640" s="425"/>
      <c r="I640" s="463"/>
    </row>
    <row r="641" spans="1:9" ht="15.75" customHeight="1">
      <c r="A641" s="242"/>
      <c r="B641" s="246"/>
      <c r="C641" s="425" t="s">
        <v>689</v>
      </c>
      <c r="D641" s="426"/>
      <c r="E641" s="248"/>
      <c r="F641" s="249"/>
      <c r="G641" s="425" t="s">
        <v>708</v>
      </c>
      <c r="H641" s="425"/>
      <c r="I641" s="463"/>
    </row>
    <row r="642" spans="1:9" ht="15.75">
      <c r="A642" s="242"/>
      <c r="B642" s="246"/>
      <c r="C642" s="253" t="s">
        <v>690</v>
      </c>
      <c r="D642" s="254"/>
      <c r="E642" s="248"/>
      <c r="F642" s="249">
        <v>3</v>
      </c>
      <c r="G642" s="425" t="s">
        <v>709</v>
      </c>
      <c r="H642" s="425"/>
      <c r="I642" s="463"/>
    </row>
    <row r="643" spans="1:9" ht="15.75">
      <c r="A643" s="242"/>
      <c r="B643" s="246">
        <v>2</v>
      </c>
      <c r="C643" s="425" t="s">
        <v>691</v>
      </c>
      <c r="D643" s="426"/>
      <c r="E643" s="248"/>
      <c r="F643" s="249">
        <v>4</v>
      </c>
      <c r="G643" s="425" t="s">
        <v>710</v>
      </c>
      <c r="H643" s="425"/>
      <c r="I643" s="463"/>
    </row>
    <row r="644" spans="1:9" ht="15.75">
      <c r="A644" s="242"/>
      <c r="B644" s="246"/>
      <c r="C644" s="425" t="s">
        <v>435</v>
      </c>
      <c r="D644" s="426"/>
      <c r="E644" s="248"/>
      <c r="F644" s="249"/>
      <c r="G644" s="425"/>
      <c r="H644" s="425"/>
      <c r="I644" s="463"/>
    </row>
    <row r="645" spans="1:9" ht="15.75">
      <c r="A645" s="242"/>
      <c r="B645" s="246"/>
      <c r="C645" s="253"/>
      <c r="D645" s="254"/>
      <c r="E645" s="247" t="s">
        <v>321</v>
      </c>
      <c r="F645" s="247">
        <v>1</v>
      </c>
      <c r="G645" s="459" t="s">
        <v>436</v>
      </c>
      <c r="H645" s="459"/>
      <c r="I645" s="460"/>
    </row>
    <row r="646" spans="1:9" ht="15.75">
      <c r="A646" s="245" t="s">
        <v>299</v>
      </c>
      <c r="B646" s="338">
        <v>1</v>
      </c>
      <c r="C646" s="459" t="s">
        <v>430</v>
      </c>
      <c r="D646" s="479"/>
      <c r="E646" s="346"/>
      <c r="F646" s="247">
        <v>2</v>
      </c>
      <c r="G646" s="459" t="s">
        <v>437</v>
      </c>
      <c r="H646" s="459"/>
      <c r="I646" s="460"/>
    </row>
    <row r="647" spans="1:9" ht="15.75">
      <c r="A647" s="345"/>
      <c r="B647" s="338"/>
      <c r="C647" s="459" t="s">
        <v>431</v>
      </c>
      <c r="D647" s="479"/>
      <c r="E647" s="346"/>
      <c r="F647" s="247"/>
      <c r="G647" s="459" t="s">
        <v>438</v>
      </c>
      <c r="H647" s="459"/>
      <c r="I647" s="460"/>
    </row>
    <row r="648" spans="1:9" ht="15.75">
      <c r="A648" s="345"/>
      <c r="B648" s="338"/>
      <c r="C648" s="459" t="s">
        <v>432</v>
      </c>
      <c r="D648" s="479"/>
      <c r="E648" s="346"/>
      <c r="F648" s="247">
        <v>3</v>
      </c>
      <c r="G648" s="459" t="s">
        <v>439</v>
      </c>
      <c r="H648" s="459"/>
      <c r="I648" s="460"/>
    </row>
    <row r="649" spans="1:9" ht="15.75">
      <c r="A649" s="345"/>
      <c r="B649" s="338"/>
      <c r="C649" s="330" t="s">
        <v>433</v>
      </c>
      <c r="D649" s="331"/>
      <c r="E649" s="346"/>
      <c r="F649" s="247">
        <v>4</v>
      </c>
      <c r="G649" s="459" t="s">
        <v>440</v>
      </c>
      <c r="H649" s="459"/>
      <c r="I649" s="460"/>
    </row>
    <row r="650" spans="1:9" ht="15.75">
      <c r="A650" s="345"/>
      <c r="B650" s="338">
        <v>2</v>
      </c>
      <c r="C650" s="459" t="s">
        <v>434</v>
      </c>
      <c r="D650" s="479"/>
      <c r="E650" s="248"/>
      <c r="F650" s="249"/>
      <c r="G650" s="253"/>
      <c r="H650" s="253"/>
      <c r="I650" s="325"/>
    </row>
    <row r="651" spans="1:9" ht="15.75">
      <c r="A651" s="345"/>
      <c r="B651" s="338"/>
      <c r="C651" s="459" t="s">
        <v>435</v>
      </c>
      <c r="D651" s="479"/>
      <c r="E651" s="248"/>
      <c r="F651" s="249"/>
      <c r="G651" s="253"/>
      <c r="H651" s="253"/>
      <c r="I651" s="325"/>
    </row>
    <row r="652" spans="1:9" ht="15.75">
      <c r="A652" s="242"/>
      <c r="B652" s="246"/>
      <c r="C652" s="253"/>
      <c r="D652" s="254"/>
      <c r="E652" s="248"/>
      <c r="F652" s="249"/>
      <c r="G652" s="253"/>
      <c r="H652" s="253"/>
      <c r="I652" s="325"/>
    </row>
    <row r="653" spans="1:9" ht="15.75">
      <c r="A653" s="242"/>
      <c r="B653" s="246"/>
      <c r="C653" s="253"/>
      <c r="D653" s="254"/>
      <c r="E653" s="248"/>
      <c r="F653" s="249"/>
      <c r="G653" s="253"/>
      <c r="H653" s="253"/>
      <c r="I653" s="325"/>
    </row>
    <row r="654" spans="1:9" ht="15.75">
      <c r="A654" s="242"/>
      <c r="B654" s="246"/>
      <c r="C654" s="253"/>
      <c r="D654" s="254"/>
      <c r="E654" s="248"/>
      <c r="F654" s="249"/>
      <c r="G654" s="253"/>
      <c r="H654" s="253"/>
      <c r="I654" s="325"/>
    </row>
    <row r="655" spans="1:9" ht="15.75">
      <c r="A655" s="242"/>
      <c r="B655" s="246"/>
      <c r="C655" s="253"/>
      <c r="D655" s="254"/>
      <c r="E655" s="248"/>
      <c r="F655" s="249"/>
      <c r="G655" s="253"/>
      <c r="H655" s="253"/>
      <c r="I655" s="325"/>
    </row>
    <row r="656" spans="1:9" ht="15.75">
      <c r="A656" s="242"/>
      <c r="B656" s="246"/>
      <c r="C656" s="253"/>
      <c r="D656" s="254"/>
      <c r="E656" s="248"/>
      <c r="F656" s="249"/>
      <c r="G656" s="253"/>
      <c r="H656" s="253"/>
      <c r="I656" s="325"/>
    </row>
    <row r="657" spans="1:9" ht="15.75">
      <c r="A657" s="242"/>
      <c r="B657" s="246"/>
      <c r="C657" s="253"/>
      <c r="D657" s="254"/>
      <c r="E657" s="248"/>
      <c r="F657" s="249"/>
      <c r="G657" s="253"/>
      <c r="H657" s="253"/>
      <c r="I657" s="325"/>
    </row>
    <row r="658" spans="1:9" ht="16.5" thickBot="1">
      <c r="A658" s="207"/>
      <c r="B658" s="209"/>
      <c r="C658" s="250"/>
      <c r="D658" s="251"/>
      <c r="E658" s="213"/>
      <c r="F658" s="211"/>
      <c r="G658" s="250"/>
      <c r="H658" s="250"/>
      <c r="I658" s="252"/>
    </row>
    <row r="659" spans="1:9" ht="15.75">
      <c r="A659" s="224"/>
      <c r="B659" s="461" t="s">
        <v>303</v>
      </c>
      <c r="C659" s="462"/>
      <c r="D659" s="230"/>
      <c r="E659" s="231" t="s">
        <v>303</v>
      </c>
      <c r="F659" s="461" t="s">
        <v>314</v>
      </c>
      <c r="G659" s="462"/>
      <c r="H659" s="231" t="s">
        <v>309</v>
      </c>
      <c r="I659" s="232" t="s">
        <v>311</v>
      </c>
    </row>
    <row r="660" spans="1:9" ht="15.75">
      <c r="A660" s="7" t="s">
        <v>301</v>
      </c>
      <c r="B660" s="457" t="s">
        <v>304</v>
      </c>
      <c r="C660" s="458"/>
      <c r="D660" s="204" t="s">
        <v>319</v>
      </c>
      <c r="E660" s="106" t="s">
        <v>307</v>
      </c>
      <c r="F660" s="457" t="s">
        <v>315</v>
      </c>
      <c r="G660" s="458"/>
      <c r="H660" s="233" t="s">
        <v>39</v>
      </c>
      <c r="I660" s="200" t="s">
        <v>312</v>
      </c>
    </row>
    <row r="661" spans="1:9" ht="15.75">
      <c r="A661" s="234" t="s">
        <v>302</v>
      </c>
      <c r="B661" s="453" t="s">
        <v>305</v>
      </c>
      <c r="C661" s="454"/>
      <c r="D661" s="235" t="s">
        <v>320</v>
      </c>
      <c r="E661" s="205" t="s">
        <v>38</v>
      </c>
      <c r="F661" s="453" t="s">
        <v>316</v>
      </c>
      <c r="G661" s="454"/>
      <c r="H661" s="236" t="s">
        <v>310</v>
      </c>
      <c r="I661" s="206" t="s">
        <v>313</v>
      </c>
    </row>
    <row r="662" spans="1:9" ht="15.75">
      <c r="A662" s="11"/>
      <c r="B662" s="453" t="s">
        <v>306</v>
      </c>
      <c r="C662" s="454"/>
      <c r="D662" s="225"/>
      <c r="E662" s="205" t="s">
        <v>308</v>
      </c>
      <c r="F662" s="453" t="s">
        <v>317</v>
      </c>
      <c r="G662" s="454"/>
      <c r="H662" s="237" t="s">
        <v>39</v>
      </c>
      <c r="I662" s="238" t="s">
        <v>312</v>
      </c>
    </row>
    <row r="663" spans="1:9" ht="15.75">
      <c r="A663" s="226"/>
      <c r="B663" s="455"/>
      <c r="C663" s="456"/>
      <c r="D663" s="228"/>
      <c r="E663" s="239"/>
      <c r="F663" s="435" t="s">
        <v>318</v>
      </c>
      <c r="G663" s="436"/>
      <c r="H663" s="240"/>
      <c r="I663" s="241"/>
    </row>
    <row r="664" spans="1:9" ht="15.75">
      <c r="A664" s="258" t="s">
        <v>336</v>
      </c>
      <c r="B664" s="449">
        <v>1</v>
      </c>
      <c r="C664" s="450"/>
      <c r="D664" s="260">
        <v>1</v>
      </c>
      <c r="E664" s="261">
        <f>B664</f>
        <v>1</v>
      </c>
      <c r="F664" s="451">
        <f>BHNMS!F10</f>
        <v>47500</v>
      </c>
      <c r="G664" s="452"/>
      <c r="H664" s="262">
        <f>E664*F664</f>
        <v>47500</v>
      </c>
      <c r="I664" s="16"/>
    </row>
    <row r="665" spans="1:9" ht="15.75">
      <c r="A665" s="258" t="s">
        <v>419</v>
      </c>
      <c r="B665" s="427">
        <v>4</v>
      </c>
      <c r="C665" s="428"/>
      <c r="D665" s="260">
        <v>1</v>
      </c>
      <c r="E665" s="261">
        <f>B665</f>
        <v>4</v>
      </c>
      <c r="F665" s="429">
        <f>BHNMS!F8</f>
        <v>35000</v>
      </c>
      <c r="G665" s="430"/>
      <c r="H665" s="262">
        <f>E665*F665</f>
        <v>140000</v>
      </c>
      <c r="I665" s="16"/>
    </row>
    <row r="666" spans="1:9" ht="15.75">
      <c r="A666" s="258" t="s">
        <v>338</v>
      </c>
      <c r="B666" s="427" t="s">
        <v>76</v>
      </c>
      <c r="C666" s="428"/>
      <c r="D666" s="260" t="s">
        <v>76</v>
      </c>
      <c r="E666" s="261" t="s">
        <v>76</v>
      </c>
      <c r="F666" s="480">
        <f>BHNMS!F458</f>
        <v>0</v>
      </c>
      <c r="G666" s="481"/>
      <c r="H666" s="262"/>
      <c r="I666" s="10"/>
    </row>
    <row r="667" spans="1:9" ht="15.75">
      <c r="A667" s="263"/>
      <c r="B667" s="264"/>
      <c r="C667" s="265"/>
      <c r="D667" s="266"/>
      <c r="E667" s="267"/>
      <c r="F667" s="268"/>
      <c r="G667" s="269"/>
      <c r="H667" s="270"/>
      <c r="I667" s="272">
        <f>SUM(H664:H666)</f>
        <v>187500</v>
      </c>
    </row>
    <row r="668" spans="1:9" ht="15.75">
      <c r="A668" s="58"/>
      <c r="B668" s="59"/>
      <c r="C668" s="216"/>
      <c r="D668" s="117"/>
      <c r="E668" s="55"/>
      <c r="F668" s="445" t="s">
        <v>344</v>
      </c>
      <c r="G668" s="446"/>
      <c r="H668" s="160" t="s">
        <v>309</v>
      </c>
      <c r="I668" s="273" t="s">
        <v>311</v>
      </c>
    </row>
    <row r="669" spans="1:9" ht="15.75">
      <c r="A669" s="7" t="s">
        <v>339</v>
      </c>
      <c r="B669" s="447" t="s">
        <v>341</v>
      </c>
      <c r="C669" s="448"/>
      <c r="D669" s="275" t="s">
        <v>342</v>
      </c>
      <c r="E669" s="55"/>
      <c r="F669" s="441" t="s">
        <v>39</v>
      </c>
      <c r="G669" s="442"/>
      <c r="H669" s="160" t="s">
        <v>39</v>
      </c>
      <c r="I669" s="200" t="s">
        <v>346</v>
      </c>
    </row>
    <row r="670" spans="1:9" ht="15.75">
      <c r="A670" s="234" t="s">
        <v>340</v>
      </c>
      <c r="B670" s="431" t="s">
        <v>38</v>
      </c>
      <c r="C670" s="432"/>
      <c r="D670" s="276" t="s">
        <v>44</v>
      </c>
      <c r="E670" s="55"/>
      <c r="F670" s="443" t="s">
        <v>345</v>
      </c>
      <c r="G670" s="444"/>
      <c r="H670" s="277" t="s">
        <v>310</v>
      </c>
      <c r="I670" s="206" t="s">
        <v>313</v>
      </c>
    </row>
    <row r="671" spans="1:9" ht="15.75">
      <c r="A671" s="58"/>
      <c r="B671" s="119"/>
      <c r="C671" s="215"/>
      <c r="D671" s="117"/>
      <c r="E671" s="55"/>
      <c r="F671" s="433" t="s">
        <v>44</v>
      </c>
      <c r="G671" s="434"/>
      <c r="H671" s="236" t="s">
        <v>39</v>
      </c>
      <c r="I671" s="238" t="s">
        <v>346</v>
      </c>
    </row>
    <row r="672" spans="1:9" ht="15.75">
      <c r="A672" s="217"/>
      <c r="B672" s="218"/>
      <c r="C672" s="219"/>
      <c r="D672" s="220"/>
      <c r="E672" s="221"/>
      <c r="F672" s="435" t="s">
        <v>39</v>
      </c>
      <c r="G672" s="436"/>
      <c r="H672" s="222"/>
      <c r="I672" s="223"/>
    </row>
    <row r="673" spans="1:9" ht="15.75">
      <c r="A673" s="258" t="s">
        <v>428</v>
      </c>
      <c r="B673" s="427">
        <v>40</v>
      </c>
      <c r="C673" s="428"/>
      <c r="D673" s="274" t="s">
        <v>23</v>
      </c>
      <c r="E673" s="261"/>
      <c r="F673" s="437">
        <f>BHNMS!F55</f>
        <v>15000</v>
      </c>
      <c r="G673" s="438"/>
      <c r="H673" s="262">
        <f>B673*F673</f>
        <v>600000</v>
      </c>
      <c r="I673" s="16"/>
    </row>
    <row r="674" spans="1:9" ht="15.75">
      <c r="A674" s="258" t="s">
        <v>429</v>
      </c>
      <c r="B674" s="427">
        <v>20</v>
      </c>
      <c r="C674" s="428"/>
      <c r="D674" s="274" t="s">
        <v>15</v>
      </c>
      <c r="E674" s="261"/>
      <c r="F674" s="437">
        <v>4000</v>
      </c>
      <c r="G674" s="438"/>
      <c r="H674" s="262">
        <f>B674*F674</f>
        <v>80000</v>
      </c>
      <c r="I674" s="16"/>
    </row>
    <row r="675" spans="1:9" ht="15.75">
      <c r="A675" s="58"/>
      <c r="B675" s="59"/>
      <c r="C675" s="216"/>
      <c r="D675" s="117"/>
      <c r="E675" s="55"/>
      <c r="F675" s="214"/>
      <c r="G675" s="147"/>
      <c r="H675" s="62"/>
      <c r="I675" s="63"/>
    </row>
    <row r="676" spans="1:9" ht="15.75">
      <c r="A676" s="263"/>
      <c r="B676" s="264"/>
      <c r="C676" s="265"/>
      <c r="D676" s="266"/>
      <c r="E676" s="267"/>
      <c r="F676" s="278"/>
      <c r="G676" s="279"/>
      <c r="H676" s="280"/>
      <c r="I676" s="301">
        <f>SUM(H673:H675)</f>
        <v>680000</v>
      </c>
    </row>
    <row r="677" spans="1:9" ht="15.75">
      <c r="A677" s="58"/>
      <c r="B677" s="119"/>
      <c r="C677" s="215"/>
      <c r="D677" s="117"/>
      <c r="E677" s="55"/>
      <c r="F677" s="110"/>
      <c r="G677" s="109"/>
      <c r="H677" s="56"/>
      <c r="I677" s="57"/>
    </row>
    <row r="678" spans="1:9" ht="15.75">
      <c r="A678" s="7" t="s">
        <v>347</v>
      </c>
      <c r="B678" s="439" t="s">
        <v>303</v>
      </c>
      <c r="C678" s="440"/>
      <c r="D678" s="282" t="s">
        <v>348</v>
      </c>
      <c r="E678" s="233" t="s">
        <v>350</v>
      </c>
      <c r="F678" s="441" t="s">
        <v>343</v>
      </c>
      <c r="G678" s="442"/>
      <c r="H678" s="282" t="s">
        <v>309</v>
      </c>
      <c r="I678" s="283" t="s">
        <v>311</v>
      </c>
    </row>
    <row r="679" spans="1:9" ht="15.75">
      <c r="A679" s="234" t="s">
        <v>149</v>
      </c>
      <c r="B679" s="439" t="s">
        <v>347</v>
      </c>
      <c r="C679" s="440"/>
      <c r="D679" s="233" t="s">
        <v>319</v>
      </c>
      <c r="E679" s="233" t="s">
        <v>351</v>
      </c>
      <c r="F679" s="441" t="s">
        <v>39</v>
      </c>
      <c r="G679" s="442"/>
      <c r="H679" s="233" t="s">
        <v>39</v>
      </c>
      <c r="I679" s="200" t="s">
        <v>353</v>
      </c>
    </row>
    <row r="680" spans="1:9" ht="15.75">
      <c r="A680" s="11"/>
      <c r="B680" s="431" t="s">
        <v>38</v>
      </c>
      <c r="C680" s="432"/>
      <c r="D680" s="236" t="s">
        <v>320</v>
      </c>
      <c r="E680" s="236" t="s">
        <v>352</v>
      </c>
      <c r="F680" s="443" t="s">
        <v>345</v>
      </c>
      <c r="G680" s="444"/>
      <c r="H680" s="236" t="s">
        <v>310</v>
      </c>
      <c r="I680" s="206" t="s">
        <v>313</v>
      </c>
    </row>
    <row r="681" spans="1:9" ht="15.75">
      <c r="A681" s="11"/>
      <c r="B681" s="431" t="s">
        <v>168</v>
      </c>
      <c r="C681" s="432"/>
      <c r="D681" s="237" t="s">
        <v>349</v>
      </c>
      <c r="E681" s="237" t="s">
        <v>349</v>
      </c>
      <c r="F681" s="433" t="s">
        <v>44</v>
      </c>
      <c r="G681" s="434"/>
      <c r="H681" s="237" t="s">
        <v>39</v>
      </c>
      <c r="I681" s="238" t="s">
        <v>353</v>
      </c>
    </row>
    <row r="682" spans="1:9" ht="15.75">
      <c r="A682" s="226"/>
      <c r="B682" s="227"/>
      <c r="C682" s="195"/>
      <c r="D682" s="228"/>
      <c r="E682" s="194"/>
      <c r="F682" s="435" t="s">
        <v>39</v>
      </c>
      <c r="G682" s="436"/>
      <c r="H682" s="289"/>
      <c r="I682" s="229"/>
    </row>
    <row r="683" spans="1:9" ht="15.75">
      <c r="A683" s="11"/>
      <c r="B683" s="27"/>
      <c r="C683" s="192"/>
      <c r="D683" s="225"/>
      <c r="E683" s="5"/>
      <c r="F683" s="257"/>
      <c r="G683" s="180"/>
      <c r="H683" s="9"/>
      <c r="I683" s="10"/>
    </row>
    <row r="684" spans="1:9" ht="15.75">
      <c r="A684" s="258"/>
      <c r="B684" s="427"/>
      <c r="C684" s="428"/>
      <c r="D684" s="118"/>
      <c r="E684" s="261"/>
      <c r="F684" s="437"/>
      <c r="G684" s="438"/>
      <c r="H684" s="262">
        <f>E684*F684</f>
        <v>0</v>
      </c>
      <c r="I684" s="16"/>
    </row>
    <row r="685" spans="1:9" ht="15.75">
      <c r="A685" s="11"/>
      <c r="B685" s="12"/>
      <c r="C685" s="201"/>
      <c r="D685" s="225"/>
      <c r="E685" s="5"/>
      <c r="F685" s="281"/>
      <c r="G685" s="256"/>
      <c r="H685" s="18"/>
      <c r="I685" s="16"/>
    </row>
    <row r="686" spans="1:9" ht="15.75">
      <c r="A686" s="284"/>
      <c r="B686" s="285"/>
      <c r="C686" s="290"/>
      <c r="D686" s="286"/>
      <c r="E686" s="287"/>
      <c r="F686" s="291"/>
      <c r="G686" s="292"/>
      <c r="H686" s="293"/>
      <c r="I686" s="301">
        <f>SUM(H683:H685)</f>
        <v>0</v>
      </c>
    </row>
    <row r="687" spans="1:9" ht="15.75">
      <c r="A687" s="11"/>
      <c r="B687" s="12"/>
      <c r="C687" s="201"/>
      <c r="D687" s="225"/>
      <c r="E687" s="5"/>
      <c r="F687" s="281"/>
      <c r="G687" s="259"/>
      <c r="H687" s="14"/>
      <c r="I687" s="16"/>
    </row>
    <row r="688" spans="1:9" ht="15.75">
      <c r="A688" s="226"/>
      <c r="B688" s="227"/>
      <c r="C688" s="203"/>
      <c r="D688" s="228"/>
      <c r="E688" s="194"/>
      <c r="F688" s="294"/>
      <c r="G688" s="295"/>
      <c r="H688" s="296" t="s">
        <v>354</v>
      </c>
      <c r="I688" s="229">
        <f>I667+I676</f>
        <v>867500</v>
      </c>
    </row>
    <row r="689" spans="1:9" ht="15.75">
      <c r="A689" s="303" t="s">
        <v>357</v>
      </c>
      <c r="B689" s="423">
        <v>40</v>
      </c>
      <c r="C689" s="424"/>
      <c r="D689" s="304" t="s">
        <v>44</v>
      </c>
      <c r="E689" s="306" t="s">
        <v>23</v>
      </c>
      <c r="F689" s="305"/>
      <c r="G689" s="306"/>
      <c r="H689" s="307"/>
      <c r="I689" s="288"/>
    </row>
    <row r="690" spans="1:9" ht="15.75">
      <c r="A690" s="7"/>
      <c r="B690" s="12"/>
      <c r="C690" s="201"/>
      <c r="D690" s="202"/>
      <c r="E690" s="282"/>
      <c r="F690" s="255"/>
      <c r="G690" s="259"/>
      <c r="H690" s="14"/>
      <c r="I690" s="16"/>
    </row>
    <row r="691" spans="1:9" ht="15.75">
      <c r="A691" s="11"/>
      <c r="B691" s="12"/>
      <c r="C691" s="201"/>
      <c r="D691" s="275" t="s">
        <v>359</v>
      </c>
      <c r="E691" s="177" t="s">
        <v>358</v>
      </c>
      <c r="F691" s="255"/>
      <c r="G691" s="233" t="s">
        <v>39</v>
      </c>
      <c r="H691" s="315">
        <f>I688/40</f>
        <v>21687.5</v>
      </c>
      <c r="I691" s="310" t="s">
        <v>360</v>
      </c>
    </row>
    <row r="692" spans="1:9" ht="16.5" thickBot="1">
      <c r="A692" s="308"/>
      <c r="B692" s="32"/>
      <c r="C692" s="309"/>
      <c r="D692" s="311"/>
      <c r="E692" s="31"/>
      <c r="F692" s="312"/>
      <c r="G692" s="313"/>
      <c r="H692" s="314"/>
      <c r="I692" s="173"/>
    </row>
    <row r="703" ht="16.5" thickBot="1">
      <c r="I703" s="23" t="s">
        <v>626</v>
      </c>
    </row>
    <row r="704" spans="1:9" ht="15.75">
      <c r="A704" s="186"/>
      <c r="B704" s="187"/>
      <c r="C704" s="187"/>
      <c r="D704" s="191"/>
      <c r="E704" s="212"/>
      <c r="F704" s="187"/>
      <c r="G704" s="187"/>
      <c r="H704" s="191"/>
      <c r="I704" s="188"/>
    </row>
    <row r="705" spans="1:9" ht="15.75">
      <c r="A705" s="6"/>
      <c r="B705" s="5"/>
      <c r="C705" s="5"/>
      <c r="D705" s="192"/>
      <c r="E705" s="457" t="s">
        <v>295</v>
      </c>
      <c r="F705" s="471"/>
      <c r="G705" s="471"/>
      <c r="H705" s="458"/>
      <c r="I705" s="200" t="s">
        <v>294</v>
      </c>
    </row>
    <row r="706" spans="1:9" ht="15.75">
      <c r="A706" s="6"/>
      <c r="B706" s="5"/>
      <c r="C706" s="465"/>
      <c r="D706" s="466"/>
      <c r="E706" s="473" t="s">
        <v>296</v>
      </c>
      <c r="F706" s="474"/>
      <c r="G706" s="474"/>
      <c r="H706" s="475"/>
      <c r="I706" s="199" t="s">
        <v>158</v>
      </c>
    </row>
    <row r="707" spans="1:9" ht="15.75">
      <c r="A707" s="6"/>
      <c r="B707" s="5"/>
      <c r="C707" s="476"/>
      <c r="D707" s="454"/>
      <c r="E707" s="457" t="s">
        <v>591</v>
      </c>
      <c r="F707" s="471"/>
      <c r="G707" s="471"/>
      <c r="H707" s="458"/>
      <c r="I707" s="10"/>
    </row>
    <row r="708" spans="1:9" ht="15.75">
      <c r="A708" s="6"/>
      <c r="B708" s="5"/>
      <c r="C708" s="5"/>
      <c r="D708" s="192"/>
      <c r="E708" s="464" t="s">
        <v>508</v>
      </c>
      <c r="F708" s="465"/>
      <c r="G708" s="465"/>
      <c r="H708" s="466"/>
      <c r="I708" s="198" t="s">
        <v>507</v>
      </c>
    </row>
    <row r="709" spans="1:9" ht="15.75">
      <c r="A709" s="193"/>
      <c r="B709" s="194"/>
      <c r="C709" s="194"/>
      <c r="D709" s="195"/>
      <c r="E709" s="467" t="s">
        <v>509</v>
      </c>
      <c r="F709" s="468"/>
      <c r="G709" s="468"/>
      <c r="H709" s="469"/>
      <c r="I709" s="196"/>
    </row>
    <row r="710" spans="1:9" ht="15.75">
      <c r="A710" s="6"/>
      <c r="B710" s="5"/>
      <c r="C710" s="5"/>
      <c r="D710" s="5"/>
      <c r="E710" s="197"/>
      <c r="F710" s="5"/>
      <c r="G710" s="5"/>
      <c r="H710" s="5"/>
      <c r="I710" s="10"/>
    </row>
    <row r="711" spans="1:9" ht="15.75">
      <c r="A711" s="470" t="s">
        <v>575</v>
      </c>
      <c r="B711" s="471"/>
      <c r="C711" s="471"/>
      <c r="D711" s="471"/>
      <c r="E711" s="471"/>
      <c r="F711" s="471"/>
      <c r="G711" s="471"/>
      <c r="H711" s="471"/>
      <c r="I711" s="472"/>
    </row>
    <row r="712" spans="1:9" ht="15.75">
      <c r="A712" s="470" t="s">
        <v>297</v>
      </c>
      <c r="B712" s="471"/>
      <c r="C712" s="471"/>
      <c r="D712" s="471"/>
      <c r="E712" s="471"/>
      <c r="F712" s="471"/>
      <c r="G712" s="471"/>
      <c r="H712" s="471"/>
      <c r="I712" s="472"/>
    </row>
    <row r="713" spans="1:9" ht="15.75">
      <c r="A713" s="477" t="s">
        <v>577</v>
      </c>
      <c r="B713" s="476"/>
      <c r="C713" s="476"/>
      <c r="D713" s="476"/>
      <c r="E713" s="476"/>
      <c r="F713" s="476"/>
      <c r="G713" s="476"/>
      <c r="H713" s="476"/>
      <c r="I713" s="478"/>
    </row>
    <row r="714" spans="1:9" ht="15.75">
      <c r="A714" s="477" t="s">
        <v>576</v>
      </c>
      <c r="B714" s="476"/>
      <c r="C714" s="476"/>
      <c r="D714" s="476"/>
      <c r="E714" s="476"/>
      <c r="F714" s="476"/>
      <c r="G714" s="476"/>
      <c r="H714" s="476"/>
      <c r="I714" s="478"/>
    </row>
    <row r="715" spans="1:9" ht="16.5" thickBot="1">
      <c r="A715" s="189"/>
      <c r="B715" s="31"/>
      <c r="C715" s="31"/>
      <c r="D715" s="31"/>
      <c r="E715" s="31"/>
      <c r="F715" s="31"/>
      <c r="G715" s="31"/>
      <c r="H715" s="31"/>
      <c r="I715" s="190"/>
    </row>
    <row r="716" spans="1:9" ht="15.75">
      <c r="A716" s="242"/>
      <c r="B716" s="243"/>
      <c r="C716" s="243"/>
      <c r="D716" s="244"/>
      <c r="E716" s="249"/>
      <c r="F716" s="210"/>
      <c r="G716" s="208"/>
      <c r="H716" s="208"/>
      <c r="I716" s="43"/>
    </row>
    <row r="717" spans="1:9" ht="15.75" customHeight="1">
      <c r="A717" s="242" t="s">
        <v>298</v>
      </c>
      <c r="B717" s="246">
        <v>1</v>
      </c>
      <c r="C717" s="425" t="s">
        <v>675</v>
      </c>
      <c r="D717" s="426"/>
      <c r="E717" s="333" t="s">
        <v>300</v>
      </c>
      <c r="F717" s="249">
        <v>1</v>
      </c>
      <c r="G717" s="425" t="s">
        <v>684</v>
      </c>
      <c r="H717" s="425"/>
      <c r="I717" s="463"/>
    </row>
    <row r="718" spans="1:9" ht="15.75" customHeight="1">
      <c r="A718" s="242"/>
      <c r="B718" s="246"/>
      <c r="C718" s="425" t="s">
        <v>676</v>
      </c>
      <c r="D718" s="426"/>
      <c r="E718" s="248"/>
      <c r="F718" s="249">
        <v>2</v>
      </c>
      <c r="G718" s="425" t="s">
        <v>685</v>
      </c>
      <c r="H718" s="425"/>
      <c r="I718" s="463"/>
    </row>
    <row r="719" spans="1:9" ht="15.75" customHeight="1">
      <c r="A719" s="242"/>
      <c r="B719" s="246">
        <v>2</v>
      </c>
      <c r="C719" s="425" t="s">
        <v>677</v>
      </c>
      <c r="D719" s="426"/>
      <c r="E719" s="248"/>
      <c r="F719" s="249"/>
      <c r="G719" s="425" t="s">
        <v>686</v>
      </c>
      <c r="H719" s="425"/>
      <c r="I719" s="463"/>
    </row>
    <row r="720" spans="1:9" ht="15.75" customHeight="1">
      <c r="A720" s="242"/>
      <c r="B720" s="246"/>
      <c r="C720" s="425" t="s">
        <v>678</v>
      </c>
      <c r="D720" s="426"/>
      <c r="E720" s="248"/>
      <c r="F720" s="249"/>
      <c r="G720" s="425"/>
      <c r="H720" s="425"/>
      <c r="I720" s="463"/>
    </row>
    <row r="721" spans="1:9" ht="15.75" customHeight="1">
      <c r="A721" s="242"/>
      <c r="B721" s="246">
        <v>3</v>
      </c>
      <c r="C721" s="425" t="s">
        <v>679</v>
      </c>
      <c r="D721" s="426"/>
      <c r="E721" s="247" t="s">
        <v>321</v>
      </c>
      <c r="F721" s="247">
        <v>1</v>
      </c>
      <c r="G721" s="459" t="s">
        <v>514</v>
      </c>
      <c r="H721" s="459"/>
      <c r="I721" s="460"/>
    </row>
    <row r="722" spans="1:9" ht="15.75">
      <c r="A722" s="242"/>
      <c r="B722" s="246"/>
      <c r="C722" s="425" t="s">
        <v>680</v>
      </c>
      <c r="D722" s="426"/>
      <c r="E722" s="346"/>
      <c r="F722" s="247">
        <v>2</v>
      </c>
      <c r="G722" s="459" t="s">
        <v>515</v>
      </c>
      <c r="H722" s="459"/>
      <c r="I722" s="460"/>
    </row>
    <row r="723" spans="1:9" ht="15.75">
      <c r="A723" s="242"/>
      <c r="B723" s="246"/>
      <c r="C723" s="253"/>
      <c r="D723" s="254"/>
      <c r="E723" s="346"/>
      <c r="F723" s="247"/>
      <c r="G723" s="459" t="s">
        <v>516</v>
      </c>
      <c r="H723" s="459"/>
      <c r="I723" s="460"/>
    </row>
    <row r="724" spans="1:9" ht="15.75" customHeight="1">
      <c r="A724" s="245" t="s">
        <v>299</v>
      </c>
      <c r="B724" s="338">
        <v>1</v>
      </c>
      <c r="C724" s="459" t="s">
        <v>510</v>
      </c>
      <c r="D724" s="479"/>
      <c r="E724" s="247"/>
      <c r="F724" s="249"/>
      <c r="G724" s="425"/>
      <c r="H724" s="425"/>
      <c r="I724" s="463"/>
    </row>
    <row r="725" spans="1:9" ht="15.75">
      <c r="A725" s="345"/>
      <c r="B725" s="338"/>
      <c r="C725" s="459" t="s">
        <v>681</v>
      </c>
      <c r="D725" s="479"/>
      <c r="E725" s="248"/>
      <c r="F725" s="249"/>
      <c r="G725" s="425"/>
      <c r="H725" s="425"/>
      <c r="I725" s="463"/>
    </row>
    <row r="726" spans="1:9" ht="15.75" customHeight="1">
      <c r="A726" s="345"/>
      <c r="B726" s="338">
        <v>2</v>
      </c>
      <c r="C726" s="459" t="s">
        <v>683</v>
      </c>
      <c r="D726" s="479"/>
      <c r="E726" s="248"/>
      <c r="F726" s="249"/>
      <c r="G726" s="425"/>
      <c r="H726" s="425"/>
      <c r="I726" s="463"/>
    </row>
    <row r="727" spans="1:9" ht="15.75" customHeight="1">
      <c r="A727" s="345"/>
      <c r="B727" s="338"/>
      <c r="C727" s="459" t="s">
        <v>682</v>
      </c>
      <c r="D727" s="479"/>
      <c r="E727" s="248"/>
      <c r="F727" s="249"/>
      <c r="G727" s="253"/>
      <c r="H727" s="253"/>
      <c r="I727" s="325"/>
    </row>
    <row r="728" spans="1:9" ht="15.75" customHeight="1">
      <c r="A728" s="345"/>
      <c r="B728" s="338">
        <v>3</v>
      </c>
      <c r="C728" s="459" t="s">
        <v>511</v>
      </c>
      <c r="D728" s="479"/>
      <c r="E728" s="248"/>
      <c r="F728" s="249"/>
      <c r="G728" s="253"/>
      <c r="H728" s="253"/>
      <c r="I728" s="325"/>
    </row>
    <row r="729" spans="1:9" ht="15.75" customHeight="1">
      <c r="A729" s="345"/>
      <c r="B729" s="338"/>
      <c r="C729" s="459" t="s">
        <v>512</v>
      </c>
      <c r="D729" s="479"/>
      <c r="E729" s="248"/>
      <c r="F729" s="249"/>
      <c r="G729" s="253"/>
      <c r="H729" s="253"/>
      <c r="I729" s="325"/>
    </row>
    <row r="730" spans="1:9" ht="15.75">
      <c r="A730" s="345"/>
      <c r="B730" s="338"/>
      <c r="C730" s="330" t="s">
        <v>513</v>
      </c>
      <c r="D730" s="331"/>
      <c r="E730" s="248"/>
      <c r="F730" s="249"/>
      <c r="G730" s="253"/>
      <c r="H730" s="253"/>
      <c r="I730" s="325"/>
    </row>
    <row r="731" spans="1:9" ht="15.75">
      <c r="A731" s="242"/>
      <c r="B731" s="246"/>
      <c r="C731" s="253"/>
      <c r="D731" s="254"/>
      <c r="E731" s="248"/>
      <c r="F731" s="249"/>
      <c r="G731" s="253"/>
      <c r="H731" s="253"/>
      <c r="I731" s="325"/>
    </row>
    <row r="732" spans="1:9" ht="15.75">
      <c r="A732" s="242"/>
      <c r="B732" s="246"/>
      <c r="C732" s="253"/>
      <c r="D732" s="254"/>
      <c r="E732" s="248"/>
      <c r="F732" s="249"/>
      <c r="G732" s="253"/>
      <c r="H732" s="253"/>
      <c r="I732" s="325"/>
    </row>
    <row r="733" spans="1:9" ht="15.75">
      <c r="A733" s="242"/>
      <c r="B733" s="246"/>
      <c r="C733" s="253"/>
      <c r="D733" s="254"/>
      <c r="E733" s="248"/>
      <c r="F733" s="249"/>
      <c r="G733" s="253"/>
      <c r="H733" s="253"/>
      <c r="I733" s="325"/>
    </row>
    <row r="734" spans="1:9" ht="15.75">
      <c r="A734" s="242"/>
      <c r="B734" s="246"/>
      <c r="C734" s="253"/>
      <c r="D734" s="254"/>
      <c r="E734" s="248"/>
      <c r="F734" s="249"/>
      <c r="G734" s="253"/>
      <c r="H734" s="253"/>
      <c r="I734" s="325"/>
    </row>
    <row r="735" spans="1:9" ht="15.75">
      <c r="A735" s="242"/>
      <c r="B735" s="246"/>
      <c r="C735" s="253"/>
      <c r="D735" s="254"/>
      <c r="E735" s="248"/>
      <c r="F735" s="249"/>
      <c r="G735" s="253"/>
      <c r="H735" s="253"/>
      <c r="I735" s="325"/>
    </row>
    <row r="736" spans="1:9" ht="16.5" thickBot="1">
      <c r="A736" s="207"/>
      <c r="B736" s="209"/>
      <c r="C736" s="250"/>
      <c r="D736" s="251"/>
      <c r="E736" s="213"/>
      <c r="F736" s="211"/>
      <c r="G736" s="250"/>
      <c r="H736" s="250"/>
      <c r="I736" s="252"/>
    </row>
    <row r="737" spans="1:9" ht="15.75">
      <c r="A737" s="224"/>
      <c r="B737" s="461" t="s">
        <v>303</v>
      </c>
      <c r="C737" s="462"/>
      <c r="D737" s="230"/>
      <c r="E737" s="231" t="s">
        <v>303</v>
      </c>
      <c r="F737" s="461" t="s">
        <v>314</v>
      </c>
      <c r="G737" s="462"/>
      <c r="H737" s="231" t="s">
        <v>309</v>
      </c>
      <c r="I737" s="232" t="s">
        <v>311</v>
      </c>
    </row>
    <row r="738" spans="1:9" ht="15.75">
      <c r="A738" s="7" t="s">
        <v>301</v>
      </c>
      <c r="B738" s="457" t="s">
        <v>304</v>
      </c>
      <c r="C738" s="458"/>
      <c r="D738" s="204" t="s">
        <v>319</v>
      </c>
      <c r="E738" s="106" t="s">
        <v>307</v>
      </c>
      <c r="F738" s="457" t="s">
        <v>315</v>
      </c>
      <c r="G738" s="458"/>
      <c r="H738" s="233" t="s">
        <v>39</v>
      </c>
      <c r="I738" s="200" t="s">
        <v>312</v>
      </c>
    </row>
    <row r="739" spans="1:9" ht="15.75">
      <c r="A739" s="234" t="s">
        <v>302</v>
      </c>
      <c r="B739" s="453" t="s">
        <v>305</v>
      </c>
      <c r="C739" s="454"/>
      <c r="D739" s="235" t="s">
        <v>320</v>
      </c>
      <c r="E739" s="205" t="s">
        <v>38</v>
      </c>
      <c r="F739" s="453" t="s">
        <v>316</v>
      </c>
      <c r="G739" s="454"/>
      <c r="H739" s="236" t="s">
        <v>310</v>
      </c>
      <c r="I739" s="206" t="s">
        <v>313</v>
      </c>
    </row>
    <row r="740" spans="1:9" ht="15.75">
      <c r="A740" s="11"/>
      <c r="B740" s="453" t="s">
        <v>306</v>
      </c>
      <c r="C740" s="454"/>
      <c r="D740" s="225"/>
      <c r="E740" s="205" t="s">
        <v>308</v>
      </c>
      <c r="F740" s="453" t="s">
        <v>317</v>
      </c>
      <c r="G740" s="454"/>
      <c r="H740" s="237" t="s">
        <v>39</v>
      </c>
      <c r="I740" s="238" t="s">
        <v>312</v>
      </c>
    </row>
    <row r="741" spans="1:9" ht="15.75">
      <c r="A741" s="226"/>
      <c r="B741" s="455"/>
      <c r="C741" s="456"/>
      <c r="D741" s="228"/>
      <c r="E741" s="239"/>
      <c r="F741" s="435" t="s">
        <v>318</v>
      </c>
      <c r="G741" s="436"/>
      <c r="H741" s="240"/>
      <c r="I741" s="241"/>
    </row>
    <row r="742" spans="1:9" ht="15.75">
      <c r="A742" s="258" t="s">
        <v>336</v>
      </c>
      <c r="B742" s="449">
        <v>1</v>
      </c>
      <c r="C742" s="450"/>
      <c r="D742" s="260">
        <v>1</v>
      </c>
      <c r="E742" s="261">
        <f>B742</f>
        <v>1</v>
      </c>
      <c r="F742" s="451">
        <f>BHNMS!F10</f>
        <v>47500</v>
      </c>
      <c r="G742" s="452"/>
      <c r="H742" s="262">
        <f>E742*F742</f>
        <v>47500</v>
      </c>
      <c r="I742" s="16"/>
    </row>
    <row r="743" spans="1:9" ht="15.75">
      <c r="A743" s="258" t="s">
        <v>593</v>
      </c>
      <c r="B743" s="427">
        <v>1</v>
      </c>
      <c r="C743" s="428"/>
      <c r="D743" s="260">
        <v>1</v>
      </c>
      <c r="E743" s="261">
        <f>B743</f>
        <v>1</v>
      </c>
      <c r="F743" s="429">
        <f>BHNMS!F13</f>
        <v>66500</v>
      </c>
      <c r="G743" s="430"/>
      <c r="H743" s="262">
        <f>E743*F743</f>
        <v>66500</v>
      </c>
      <c r="I743" s="16"/>
    </row>
    <row r="744" spans="1:9" ht="15.75">
      <c r="A744" s="258" t="s">
        <v>592</v>
      </c>
      <c r="B744" s="427">
        <v>1</v>
      </c>
      <c r="C744" s="428"/>
      <c r="D744" s="260">
        <v>1</v>
      </c>
      <c r="E744" s="261">
        <f>B744</f>
        <v>1</v>
      </c>
      <c r="F744" s="429">
        <f>BHNMS!F15</f>
        <v>42000</v>
      </c>
      <c r="G744" s="430"/>
      <c r="H744" s="262">
        <f>E744*F744</f>
        <v>42000</v>
      </c>
      <c r="I744" s="10"/>
    </row>
    <row r="745" spans="1:9" ht="15.75">
      <c r="A745" s="258" t="s">
        <v>419</v>
      </c>
      <c r="B745" s="427">
        <v>5</v>
      </c>
      <c r="C745" s="428"/>
      <c r="D745" s="260">
        <v>1</v>
      </c>
      <c r="E745" s="261">
        <f>B745</f>
        <v>5</v>
      </c>
      <c r="F745" s="429">
        <f>BHNMS!F8</f>
        <v>35000</v>
      </c>
      <c r="G745" s="430"/>
      <c r="H745" s="262">
        <f>E745*F745</f>
        <v>175000</v>
      </c>
      <c r="I745" s="16"/>
    </row>
    <row r="746" spans="1:9" ht="15.75">
      <c r="A746" s="263"/>
      <c r="B746" s="264"/>
      <c r="C746" s="265"/>
      <c r="D746" s="266"/>
      <c r="E746" s="267"/>
      <c r="F746" s="268"/>
      <c r="G746" s="269"/>
      <c r="H746" s="270"/>
      <c r="I746" s="272">
        <f>SUM(H742:H745)</f>
        <v>331000</v>
      </c>
    </row>
    <row r="747" spans="1:9" ht="15.75">
      <c r="A747" s="58"/>
      <c r="B747" s="59"/>
      <c r="C747" s="216"/>
      <c r="D747" s="117"/>
      <c r="E747" s="55"/>
      <c r="F747" s="445" t="s">
        <v>344</v>
      </c>
      <c r="G747" s="446"/>
      <c r="H747" s="160" t="s">
        <v>309</v>
      </c>
      <c r="I747" s="273" t="s">
        <v>311</v>
      </c>
    </row>
    <row r="748" spans="1:9" ht="15.75">
      <c r="A748" s="7" t="s">
        <v>339</v>
      </c>
      <c r="B748" s="447" t="s">
        <v>341</v>
      </c>
      <c r="C748" s="448"/>
      <c r="D748" s="275" t="s">
        <v>342</v>
      </c>
      <c r="E748" s="55"/>
      <c r="F748" s="441" t="s">
        <v>39</v>
      </c>
      <c r="G748" s="442"/>
      <c r="H748" s="160" t="s">
        <v>39</v>
      </c>
      <c r="I748" s="200" t="s">
        <v>346</v>
      </c>
    </row>
    <row r="749" spans="1:9" ht="15.75">
      <c r="A749" s="234" t="s">
        <v>340</v>
      </c>
      <c r="B749" s="431" t="s">
        <v>38</v>
      </c>
      <c r="C749" s="432"/>
      <c r="D749" s="276" t="s">
        <v>44</v>
      </c>
      <c r="E749" s="55"/>
      <c r="F749" s="443" t="s">
        <v>345</v>
      </c>
      <c r="G749" s="444"/>
      <c r="H749" s="277" t="s">
        <v>310</v>
      </c>
      <c r="I749" s="206" t="s">
        <v>313</v>
      </c>
    </row>
    <row r="750" spans="1:9" ht="15.75">
      <c r="A750" s="58"/>
      <c r="B750" s="119"/>
      <c r="C750" s="215"/>
      <c r="D750" s="117"/>
      <c r="E750" s="55"/>
      <c r="F750" s="433" t="s">
        <v>44</v>
      </c>
      <c r="G750" s="434"/>
      <c r="H750" s="236" t="s">
        <v>39</v>
      </c>
      <c r="I750" s="238" t="s">
        <v>346</v>
      </c>
    </row>
    <row r="751" spans="1:9" ht="15.75">
      <c r="A751" s="217"/>
      <c r="B751" s="218"/>
      <c r="C751" s="219"/>
      <c r="D751" s="220"/>
      <c r="E751" s="221"/>
      <c r="F751" s="435" t="s">
        <v>39</v>
      </c>
      <c r="G751" s="436"/>
      <c r="H751" s="222"/>
      <c r="I751" s="223"/>
    </row>
    <row r="752" spans="1:9" ht="15.75">
      <c r="A752" s="258"/>
      <c r="B752" s="427"/>
      <c r="C752" s="428"/>
      <c r="D752" s="274"/>
      <c r="E752" s="261"/>
      <c r="F752" s="437"/>
      <c r="G752" s="438"/>
      <c r="H752" s="262"/>
      <c r="I752" s="16"/>
    </row>
    <row r="753" spans="1:9" ht="15.75">
      <c r="A753" s="258"/>
      <c r="B753" s="427"/>
      <c r="C753" s="428"/>
      <c r="D753" s="274"/>
      <c r="E753" s="261"/>
      <c r="F753" s="437"/>
      <c r="G753" s="438"/>
      <c r="H753" s="262"/>
      <c r="I753" s="16"/>
    </row>
    <row r="754" spans="1:9" ht="15.75">
      <c r="A754" s="58"/>
      <c r="B754" s="59"/>
      <c r="C754" s="216"/>
      <c r="D754" s="117"/>
      <c r="E754" s="55"/>
      <c r="F754" s="214"/>
      <c r="G754" s="147"/>
      <c r="H754" s="62"/>
      <c r="I754" s="63"/>
    </row>
    <row r="755" spans="1:9" ht="15.75">
      <c r="A755" s="263"/>
      <c r="B755" s="264"/>
      <c r="C755" s="265"/>
      <c r="D755" s="266"/>
      <c r="E755" s="267"/>
      <c r="F755" s="278"/>
      <c r="G755" s="279"/>
      <c r="H755" s="280"/>
      <c r="I755" s="301">
        <f>SUM(H752:H754)</f>
        <v>0</v>
      </c>
    </row>
    <row r="756" spans="1:9" ht="15.75">
      <c r="A756" s="58"/>
      <c r="B756" s="119"/>
      <c r="C756" s="215"/>
      <c r="D756" s="117"/>
      <c r="E756" s="55"/>
      <c r="F756" s="110"/>
      <c r="G756" s="109"/>
      <c r="H756" s="56"/>
      <c r="I756" s="57"/>
    </row>
    <row r="757" spans="1:9" ht="15.75">
      <c r="A757" s="7" t="s">
        <v>347</v>
      </c>
      <c r="B757" s="439" t="s">
        <v>303</v>
      </c>
      <c r="C757" s="440"/>
      <c r="D757" s="282" t="s">
        <v>348</v>
      </c>
      <c r="E757" s="233" t="s">
        <v>350</v>
      </c>
      <c r="F757" s="441" t="s">
        <v>343</v>
      </c>
      <c r="G757" s="442"/>
      <c r="H757" s="282" t="s">
        <v>309</v>
      </c>
      <c r="I757" s="283" t="s">
        <v>311</v>
      </c>
    </row>
    <row r="758" spans="1:9" ht="15.75">
      <c r="A758" s="234" t="s">
        <v>149</v>
      </c>
      <c r="B758" s="439" t="s">
        <v>347</v>
      </c>
      <c r="C758" s="440"/>
      <c r="D758" s="233" t="s">
        <v>319</v>
      </c>
      <c r="E758" s="233" t="s">
        <v>351</v>
      </c>
      <c r="F758" s="441" t="s">
        <v>39</v>
      </c>
      <c r="G758" s="442"/>
      <c r="H758" s="233" t="s">
        <v>39</v>
      </c>
      <c r="I758" s="200" t="s">
        <v>353</v>
      </c>
    </row>
    <row r="759" spans="1:9" ht="15.75">
      <c r="A759" s="11"/>
      <c r="B759" s="431" t="s">
        <v>38</v>
      </c>
      <c r="C759" s="432"/>
      <c r="D759" s="236" t="s">
        <v>320</v>
      </c>
      <c r="E759" s="236" t="s">
        <v>352</v>
      </c>
      <c r="F759" s="443" t="s">
        <v>345</v>
      </c>
      <c r="G759" s="444"/>
      <c r="H759" s="236" t="s">
        <v>310</v>
      </c>
      <c r="I759" s="206" t="s">
        <v>313</v>
      </c>
    </row>
    <row r="760" spans="1:9" ht="15.75">
      <c r="A760" s="11"/>
      <c r="B760" s="431" t="s">
        <v>168</v>
      </c>
      <c r="C760" s="432"/>
      <c r="D760" s="237" t="s">
        <v>349</v>
      </c>
      <c r="E760" s="237" t="s">
        <v>349</v>
      </c>
      <c r="F760" s="433" t="s">
        <v>44</v>
      </c>
      <c r="G760" s="434"/>
      <c r="H760" s="237" t="s">
        <v>39</v>
      </c>
      <c r="I760" s="238" t="s">
        <v>353</v>
      </c>
    </row>
    <row r="761" spans="1:9" ht="15.75">
      <c r="A761" s="226"/>
      <c r="B761" s="227"/>
      <c r="C761" s="195"/>
      <c r="D761" s="228"/>
      <c r="E761" s="194"/>
      <c r="F761" s="435" t="s">
        <v>39</v>
      </c>
      <c r="G761" s="436"/>
      <c r="H761" s="289"/>
      <c r="I761" s="229"/>
    </row>
    <row r="762" spans="1:9" ht="15.75">
      <c r="A762" s="11"/>
      <c r="B762" s="27"/>
      <c r="C762" s="192"/>
      <c r="D762" s="225"/>
      <c r="E762" s="5"/>
      <c r="F762" s="257"/>
      <c r="G762" s="180"/>
      <c r="H762" s="9"/>
      <c r="I762" s="10"/>
    </row>
    <row r="763" spans="1:9" ht="15.75">
      <c r="A763" s="258" t="s">
        <v>517</v>
      </c>
      <c r="B763" s="427">
        <v>1</v>
      </c>
      <c r="C763" s="428"/>
      <c r="D763" s="260">
        <v>1</v>
      </c>
      <c r="E763" s="261">
        <v>5</v>
      </c>
      <c r="F763" s="437">
        <f>BHNMS!G80</f>
        <v>247475.36</v>
      </c>
      <c r="G763" s="438"/>
      <c r="H763" s="262">
        <f>E763*F763</f>
        <v>1237376.7999999998</v>
      </c>
      <c r="I763" s="16"/>
    </row>
    <row r="764" spans="1:9" ht="15.75">
      <c r="A764" s="11"/>
      <c r="B764" s="12"/>
      <c r="C764" s="201"/>
      <c r="D764" s="225"/>
      <c r="E764" s="5"/>
      <c r="F764" s="281"/>
      <c r="G764" s="256"/>
      <c r="H764" s="18"/>
      <c r="I764" s="16"/>
    </row>
    <row r="765" spans="1:9" ht="15.75">
      <c r="A765" s="284"/>
      <c r="B765" s="285"/>
      <c r="C765" s="290"/>
      <c r="D765" s="286"/>
      <c r="E765" s="287"/>
      <c r="F765" s="291"/>
      <c r="G765" s="292"/>
      <c r="H765" s="293"/>
      <c r="I765" s="301">
        <f>SUM(H762:H764)</f>
        <v>1237376.7999999998</v>
      </c>
    </row>
    <row r="766" spans="1:9" ht="15.75">
      <c r="A766" s="11"/>
      <c r="B766" s="12"/>
      <c r="C766" s="201"/>
      <c r="D766" s="225"/>
      <c r="E766" s="5"/>
      <c r="F766" s="281"/>
      <c r="G766" s="259"/>
      <c r="H766" s="14"/>
      <c r="I766" s="16"/>
    </row>
    <row r="767" spans="1:9" ht="15.75">
      <c r="A767" s="226"/>
      <c r="B767" s="227"/>
      <c r="C767" s="203"/>
      <c r="D767" s="228"/>
      <c r="E767" s="194"/>
      <c r="F767" s="294"/>
      <c r="G767" s="295"/>
      <c r="H767" s="296" t="s">
        <v>354</v>
      </c>
      <c r="I767" s="229">
        <f>I746+I765</f>
        <v>1568376.7999999998</v>
      </c>
    </row>
    <row r="768" spans="1:9" ht="15.75">
      <c r="A768" s="303" t="s">
        <v>357</v>
      </c>
      <c r="B768" s="423">
        <v>140</v>
      </c>
      <c r="C768" s="424"/>
      <c r="D768" s="304" t="s">
        <v>44</v>
      </c>
      <c r="E768" s="306" t="s">
        <v>13</v>
      </c>
      <c r="F768" s="305"/>
      <c r="G768" s="306"/>
      <c r="H768" s="307"/>
      <c r="I768" s="288"/>
    </row>
    <row r="769" spans="1:9" ht="15.75">
      <c r="A769" s="7"/>
      <c r="B769" s="12"/>
      <c r="C769" s="201"/>
      <c r="D769" s="202"/>
      <c r="E769" s="282"/>
      <c r="F769" s="255"/>
      <c r="G769" s="259"/>
      <c r="H769" s="14"/>
      <c r="I769" s="16"/>
    </row>
    <row r="770" spans="1:9" ht="15.75">
      <c r="A770" s="11"/>
      <c r="B770" s="12"/>
      <c r="C770" s="201"/>
      <c r="D770" s="275" t="s">
        <v>359</v>
      </c>
      <c r="E770" s="177" t="s">
        <v>358</v>
      </c>
      <c r="F770" s="255"/>
      <c r="G770" s="233" t="s">
        <v>39</v>
      </c>
      <c r="H770" s="315">
        <f>I767/140</f>
        <v>11202.691428571427</v>
      </c>
      <c r="I770" s="310" t="s">
        <v>360</v>
      </c>
    </row>
    <row r="771" spans="1:9" ht="16.5" thickBot="1">
      <c r="A771" s="308"/>
      <c r="B771" s="32"/>
      <c r="C771" s="309"/>
      <c r="D771" s="311"/>
      <c r="E771" s="31"/>
      <c r="F771" s="312"/>
      <c r="G771" s="313"/>
      <c r="H771" s="314"/>
      <c r="I771" s="173"/>
    </row>
  </sheetData>
  <mergeCells count="688">
    <mergeCell ref="G725:I725"/>
    <mergeCell ref="G726:I726"/>
    <mergeCell ref="C650:D650"/>
    <mergeCell ref="C651:D651"/>
    <mergeCell ref="C724:D724"/>
    <mergeCell ref="C725:D725"/>
    <mergeCell ref="B689:C689"/>
    <mergeCell ref="B679:C679"/>
    <mergeCell ref="B665:C665"/>
    <mergeCell ref="B661:C661"/>
    <mergeCell ref="A713:I713"/>
    <mergeCell ref="A714:I714"/>
    <mergeCell ref="G647:I647"/>
    <mergeCell ref="G648:I648"/>
    <mergeCell ref="G649:I649"/>
    <mergeCell ref="C646:D646"/>
    <mergeCell ref="C647:D647"/>
    <mergeCell ref="C648:D648"/>
    <mergeCell ref="C568:D568"/>
    <mergeCell ref="C569:D569"/>
    <mergeCell ref="G645:I645"/>
    <mergeCell ref="G646:I646"/>
    <mergeCell ref="B596:C596"/>
    <mergeCell ref="F596:G596"/>
    <mergeCell ref="F594:G594"/>
    <mergeCell ref="F595:G595"/>
    <mergeCell ref="B588:C588"/>
    <mergeCell ref="F588:G588"/>
    <mergeCell ref="G337:I337"/>
    <mergeCell ref="G338:I338"/>
    <mergeCell ref="C408:D408"/>
    <mergeCell ref="G490:I490"/>
    <mergeCell ref="C489:D489"/>
    <mergeCell ref="C490:D490"/>
    <mergeCell ref="C488:D488"/>
    <mergeCell ref="G488:I488"/>
    <mergeCell ref="C486:D486"/>
    <mergeCell ref="G486:I486"/>
    <mergeCell ref="C335:D335"/>
    <mergeCell ref="G334:I334"/>
    <mergeCell ref="G335:I335"/>
    <mergeCell ref="G336:I336"/>
    <mergeCell ref="C261:D261"/>
    <mergeCell ref="G255:I255"/>
    <mergeCell ref="C333:D333"/>
    <mergeCell ref="C334:D334"/>
    <mergeCell ref="C257:D257"/>
    <mergeCell ref="C258:D258"/>
    <mergeCell ref="C259:D259"/>
    <mergeCell ref="C260:D260"/>
    <mergeCell ref="C331:D331"/>
    <mergeCell ref="G331:I331"/>
    <mergeCell ref="C177:D177"/>
    <mergeCell ref="C178:D178"/>
    <mergeCell ref="C179:D179"/>
    <mergeCell ref="C256:D256"/>
    <mergeCell ref="C253:D253"/>
    <mergeCell ref="A245:I245"/>
    <mergeCell ref="A246:I246"/>
    <mergeCell ref="C249:D249"/>
    <mergeCell ref="G249:I249"/>
    <mergeCell ref="E240:H240"/>
    <mergeCell ref="G28:I28"/>
    <mergeCell ref="C101:D101"/>
    <mergeCell ref="C102:D102"/>
    <mergeCell ref="C103:D103"/>
    <mergeCell ref="G99:I99"/>
    <mergeCell ref="G96:I96"/>
    <mergeCell ref="C97:D97"/>
    <mergeCell ref="G97:I97"/>
    <mergeCell ref="C98:D98"/>
    <mergeCell ref="G98:I98"/>
    <mergeCell ref="C25:D25"/>
    <mergeCell ref="C27:D27"/>
    <mergeCell ref="C28:D28"/>
    <mergeCell ref="C18:D18"/>
    <mergeCell ref="C20:D20"/>
    <mergeCell ref="C23:D23"/>
    <mergeCell ref="C104:D104"/>
    <mergeCell ref="C105:D105"/>
    <mergeCell ref="B519:C519"/>
    <mergeCell ref="F517:G517"/>
    <mergeCell ref="F519:G519"/>
    <mergeCell ref="F515:G515"/>
    <mergeCell ref="F516:G516"/>
    <mergeCell ref="B518:C518"/>
    <mergeCell ref="F518:G518"/>
    <mergeCell ref="B517:C517"/>
    <mergeCell ref="F682:G682"/>
    <mergeCell ref="B684:C684"/>
    <mergeCell ref="F684:G684"/>
    <mergeCell ref="B680:C680"/>
    <mergeCell ref="F680:G680"/>
    <mergeCell ref="B681:C681"/>
    <mergeCell ref="F681:G681"/>
    <mergeCell ref="F679:G679"/>
    <mergeCell ref="F671:G671"/>
    <mergeCell ref="F672:G672"/>
    <mergeCell ref="B674:C674"/>
    <mergeCell ref="F674:G674"/>
    <mergeCell ref="B673:C673"/>
    <mergeCell ref="F673:G673"/>
    <mergeCell ref="B678:C678"/>
    <mergeCell ref="F678:G678"/>
    <mergeCell ref="F668:G668"/>
    <mergeCell ref="B669:C669"/>
    <mergeCell ref="F669:G669"/>
    <mergeCell ref="B670:C670"/>
    <mergeCell ref="F670:G670"/>
    <mergeCell ref="F665:G665"/>
    <mergeCell ref="B666:C666"/>
    <mergeCell ref="F666:G666"/>
    <mergeCell ref="B663:C663"/>
    <mergeCell ref="F663:G663"/>
    <mergeCell ref="B664:C664"/>
    <mergeCell ref="F664:G664"/>
    <mergeCell ref="F661:G661"/>
    <mergeCell ref="B662:C662"/>
    <mergeCell ref="F662:G662"/>
    <mergeCell ref="B659:C659"/>
    <mergeCell ref="F659:G659"/>
    <mergeCell ref="B660:C660"/>
    <mergeCell ref="F660:G660"/>
    <mergeCell ref="G642:I642"/>
    <mergeCell ref="C643:D643"/>
    <mergeCell ref="G643:I643"/>
    <mergeCell ref="C644:D644"/>
    <mergeCell ref="G644:I644"/>
    <mergeCell ref="C640:D640"/>
    <mergeCell ref="G640:I640"/>
    <mergeCell ref="C641:D641"/>
    <mergeCell ref="G641:I641"/>
    <mergeCell ref="A635:I635"/>
    <mergeCell ref="A636:I636"/>
    <mergeCell ref="C639:D639"/>
    <mergeCell ref="G639:I639"/>
    <mergeCell ref="E630:H630"/>
    <mergeCell ref="E631:H631"/>
    <mergeCell ref="A633:I633"/>
    <mergeCell ref="A634:I634"/>
    <mergeCell ref="E627:H627"/>
    <mergeCell ref="C628:D628"/>
    <mergeCell ref="E628:H628"/>
    <mergeCell ref="C629:D629"/>
    <mergeCell ref="E629:H629"/>
    <mergeCell ref="F605:G605"/>
    <mergeCell ref="B607:C607"/>
    <mergeCell ref="F607:G607"/>
    <mergeCell ref="B612:C612"/>
    <mergeCell ref="B603:C603"/>
    <mergeCell ref="F603:G603"/>
    <mergeCell ref="B604:C604"/>
    <mergeCell ref="F604:G604"/>
    <mergeCell ref="B601:C601"/>
    <mergeCell ref="F601:G601"/>
    <mergeCell ref="B602:C602"/>
    <mergeCell ref="F602:G602"/>
    <mergeCell ref="B597:C597"/>
    <mergeCell ref="F597:G597"/>
    <mergeCell ref="F591:G591"/>
    <mergeCell ref="B592:C592"/>
    <mergeCell ref="F592:G592"/>
    <mergeCell ref="B593:C593"/>
    <mergeCell ref="F593:G593"/>
    <mergeCell ref="F589:G589"/>
    <mergeCell ref="B586:C586"/>
    <mergeCell ref="F586:G586"/>
    <mergeCell ref="B587:C587"/>
    <mergeCell ref="F587:G587"/>
    <mergeCell ref="B589:C589"/>
    <mergeCell ref="B584:C584"/>
    <mergeCell ref="F584:G584"/>
    <mergeCell ref="B585:C585"/>
    <mergeCell ref="F585:G585"/>
    <mergeCell ref="B582:C582"/>
    <mergeCell ref="F582:G582"/>
    <mergeCell ref="B583:C583"/>
    <mergeCell ref="F583:G583"/>
    <mergeCell ref="C566:D566"/>
    <mergeCell ref="G566:I566"/>
    <mergeCell ref="B581:C581"/>
    <mergeCell ref="F581:G581"/>
    <mergeCell ref="G567:I567"/>
    <mergeCell ref="G568:I568"/>
    <mergeCell ref="G569:I569"/>
    <mergeCell ref="G570:I570"/>
    <mergeCell ref="G571:I571"/>
    <mergeCell ref="C567:D567"/>
    <mergeCell ref="C564:D564"/>
    <mergeCell ref="G564:I564"/>
    <mergeCell ref="C565:D565"/>
    <mergeCell ref="G565:I565"/>
    <mergeCell ref="C562:D562"/>
    <mergeCell ref="G562:I562"/>
    <mergeCell ref="C563:D563"/>
    <mergeCell ref="G563:I563"/>
    <mergeCell ref="A557:I557"/>
    <mergeCell ref="A558:I558"/>
    <mergeCell ref="C561:D561"/>
    <mergeCell ref="G561:I561"/>
    <mergeCell ref="E552:H552"/>
    <mergeCell ref="E553:H553"/>
    <mergeCell ref="A555:I555"/>
    <mergeCell ref="A556:I556"/>
    <mergeCell ref="E549:H549"/>
    <mergeCell ref="C550:D550"/>
    <mergeCell ref="E550:H550"/>
    <mergeCell ref="C551:D551"/>
    <mergeCell ref="E551:H551"/>
    <mergeCell ref="F526:G526"/>
    <mergeCell ref="B528:C528"/>
    <mergeCell ref="F528:G528"/>
    <mergeCell ref="B533:C533"/>
    <mergeCell ref="B524:C524"/>
    <mergeCell ref="F524:G524"/>
    <mergeCell ref="B525:C525"/>
    <mergeCell ref="F525:G525"/>
    <mergeCell ref="B522:C522"/>
    <mergeCell ref="F522:G522"/>
    <mergeCell ref="B523:C523"/>
    <mergeCell ref="F523:G523"/>
    <mergeCell ref="F512:G512"/>
    <mergeCell ref="B513:C513"/>
    <mergeCell ref="F513:G513"/>
    <mergeCell ref="B514:C514"/>
    <mergeCell ref="F514:G514"/>
    <mergeCell ref="B510:C510"/>
    <mergeCell ref="F510:G510"/>
    <mergeCell ref="B508:C508"/>
    <mergeCell ref="F508:G508"/>
    <mergeCell ref="B509:C509"/>
    <mergeCell ref="F509:G509"/>
    <mergeCell ref="B506:C506"/>
    <mergeCell ref="F506:G506"/>
    <mergeCell ref="B507:C507"/>
    <mergeCell ref="F507:G507"/>
    <mergeCell ref="B504:C504"/>
    <mergeCell ref="F504:G504"/>
    <mergeCell ref="B505:C505"/>
    <mergeCell ref="F505:G505"/>
    <mergeCell ref="B503:C503"/>
    <mergeCell ref="F503:G503"/>
    <mergeCell ref="G491:I491"/>
    <mergeCell ref="G492:I492"/>
    <mergeCell ref="G493:I493"/>
    <mergeCell ref="G494:I494"/>
    <mergeCell ref="G495:I495"/>
    <mergeCell ref="C491:D491"/>
    <mergeCell ref="C487:D487"/>
    <mergeCell ref="G487:I487"/>
    <mergeCell ref="C484:D484"/>
    <mergeCell ref="G484:I484"/>
    <mergeCell ref="C485:D485"/>
    <mergeCell ref="G485:I485"/>
    <mergeCell ref="A478:I478"/>
    <mergeCell ref="A479:I479"/>
    <mergeCell ref="A480:I480"/>
    <mergeCell ref="C483:D483"/>
    <mergeCell ref="G483:I483"/>
    <mergeCell ref="C473:D473"/>
    <mergeCell ref="E474:H474"/>
    <mergeCell ref="E475:H475"/>
    <mergeCell ref="A477:I477"/>
    <mergeCell ref="E473:H473"/>
    <mergeCell ref="F448:G448"/>
    <mergeCell ref="B450:C450"/>
    <mergeCell ref="F450:G450"/>
    <mergeCell ref="B455:C455"/>
    <mergeCell ref="B446:C446"/>
    <mergeCell ref="F446:G446"/>
    <mergeCell ref="B447:C447"/>
    <mergeCell ref="F447:G447"/>
    <mergeCell ref="B444:C444"/>
    <mergeCell ref="F444:G444"/>
    <mergeCell ref="B445:C445"/>
    <mergeCell ref="F445:G445"/>
    <mergeCell ref="F437:G437"/>
    <mergeCell ref="F438:G438"/>
    <mergeCell ref="B440:C440"/>
    <mergeCell ref="F440:G440"/>
    <mergeCell ref="F434:G434"/>
    <mergeCell ref="B435:C435"/>
    <mergeCell ref="F435:G435"/>
    <mergeCell ref="B436:C436"/>
    <mergeCell ref="F436:G436"/>
    <mergeCell ref="B431:C431"/>
    <mergeCell ref="F431:G431"/>
    <mergeCell ref="B432:C432"/>
    <mergeCell ref="F432:G432"/>
    <mergeCell ref="B429:C429"/>
    <mergeCell ref="F429:G429"/>
    <mergeCell ref="B430:C430"/>
    <mergeCell ref="F430:G430"/>
    <mergeCell ref="B427:C427"/>
    <mergeCell ref="F427:G427"/>
    <mergeCell ref="B428:C428"/>
    <mergeCell ref="F428:G428"/>
    <mergeCell ref="B425:C425"/>
    <mergeCell ref="F425:G425"/>
    <mergeCell ref="B426:C426"/>
    <mergeCell ref="F426:G426"/>
    <mergeCell ref="C409:D409"/>
    <mergeCell ref="G409:I409"/>
    <mergeCell ref="C410:D410"/>
    <mergeCell ref="G410:I410"/>
    <mergeCell ref="G406:I406"/>
    <mergeCell ref="C407:D407"/>
    <mergeCell ref="G407:I407"/>
    <mergeCell ref="G408:I408"/>
    <mergeCell ref="C406:D406"/>
    <mergeCell ref="A401:I401"/>
    <mergeCell ref="A402:I402"/>
    <mergeCell ref="C405:D405"/>
    <mergeCell ref="G405:I405"/>
    <mergeCell ref="E396:H396"/>
    <mergeCell ref="E397:H397"/>
    <mergeCell ref="A399:I399"/>
    <mergeCell ref="A400:I400"/>
    <mergeCell ref="E393:H393"/>
    <mergeCell ref="C394:D394"/>
    <mergeCell ref="E394:H394"/>
    <mergeCell ref="C395:D395"/>
    <mergeCell ref="E395:H395"/>
    <mergeCell ref="F371:G371"/>
    <mergeCell ref="B373:C373"/>
    <mergeCell ref="F373:G373"/>
    <mergeCell ref="B378:C378"/>
    <mergeCell ref="B369:C369"/>
    <mergeCell ref="F369:G369"/>
    <mergeCell ref="B370:C370"/>
    <mergeCell ref="F370:G370"/>
    <mergeCell ref="B367:C367"/>
    <mergeCell ref="F367:G367"/>
    <mergeCell ref="B368:C368"/>
    <mergeCell ref="F368:G368"/>
    <mergeCell ref="F360:G360"/>
    <mergeCell ref="F361:G361"/>
    <mergeCell ref="B363:C363"/>
    <mergeCell ref="F363:G363"/>
    <mergeCell ref="F357:G357"/>
    <mergeCell ref="B358:C358"/>
    <mergeCell ref="F358:G358"/>
    <mergeCell ref="B359:C359"/>
    <mergeCell ref="F359:G359"/>
    <mergeCell ref="B353:C353"/>
    <mergeCell ref="F353:G353"/>
    <mergeCell ref="B355:C355"/>
    <mergeCell ref="F355:G355"/>
    <mergeCell ref="B354:C354"/>
    <mergeCell ref="F354:G354"/>
    <mergeCell ref="B351:C351"/>
    <mergeCell ref="F351:G351"/>
    <mergeCell ref="B352:C352"/>
    <mergeCell ref="F352:G352"/>
    <mergeCell ref="B349:C349"/>
    <mergeCell ref="F349:G349"/>
    <mergeCell ref="B350:C350"/>
    <mergeCell ref="F350:G350"/>
    <mergeCell ref="B347:C347"/>
    <mergeCell ref="F347:G347"/>
    <mergeCell ref="B348:C348"/>
    <mergeCell ref="F348:G348"/>
    <mergeCell ref="C332:D332"/>
    <mergeCell ref="G332:I332"/>
    <mergeCell ref="G328:I328"/>
    <mergeCell ref="C329:D329"/>
    <mergeCell ref="G329:I329"/>
    <mergeCell ref="G330:I330"/>
    <mergeCell ref="C328:D328"/>
    <mergeCell ref="C330:D330"/>
    <mergeCell ref="A323:I323"/>
    <mergeCell ref="A324:I324"/>
    <mergeCell ref="C327:D327"/>
    <mergeCell ref="G327:I327"/>
    <mergeCell ref="E318:H318"/>
    <mergeCell ref="E319:H319"/>
    <mergeCell ref="A321:I321"/>
    <mergeCell ref="A322:I322"/>
    <mergeCell ref="E315:H315"/>
    <mergeCell ref="C316:D316"/>
    <mergeCell ref="E316:H316"/>
    <mergeCell ref="C317:D317"/>
    <mergeCell ref="E317:H317"/>
    <mergeCell ref="F293:G293"/>
    <mergeCell ref="B295:C295"/>
    <mergeCell ref="F295:G295"/>
    <mergeCell ref="B300:C300"/>
    <mergeCell ref="B291:C291"/>
    <mergeCell ref="F291:G291"/>
    <mergeCell ref="B292:C292"/>
    <mergeCell ref="F292:G292"/>
    <mergeCell ref="B289:C289"/>
    <mergeCell ref="F289:G289"/>
    <mergeCell ref="B290:C290"/>
    <mergeCell ref="F290:G290"/>
    <mergeCell ref="F282:G282"/>
    <mergeCell ref="F283:G283"/>
    <mergeCell ref="B285:C285"/>
    <mergeCell ref="F285:G285"/>
    <mergeCell ref="F279:G279"/>
    <mergeCell ref="B280:C280"/>
    <mergeCell ref="F280:G280"/>
    <mergeCell ref="B281:C281"/>
    <mergeCell ref="F281:G281"/>
    <mergeCell ref="B275:C275"/>
    <mergeCell ref="F275:G275"/>
    <mergeCell ref="B277:C277"/>
    <mergeCell ref="F277:G277"/>
    <mergeCell ref="B276:C276"/>
    <mergeCell ref="F276:G276"/>
    <mergeCell ref="B273:C273"/>
    <mergeCell ref="F273:G273"/>
    <mergeCell ref="B274:C274"/>
    <mergeCell ref="F274:G274"/>
    <mergeCell ref="B271:C271"/>
    <mergeCell ref="F271:G271"/>
    <mergeCell ref="B272:C272"/>
    <mergeCell ref="F272:G272"/>
    <mergeCell ref="B269:C269"/>
    <mergeCell ref="F269:G269"/>
    <mergeCell ref="B270:C270"/>
    <mergeCell ref="F270:G270"/>
    <mergeCell ref="G253:I253"/>
    <mergeCell ref="C254:D254"/>
    <mergeCell ref="G254:I254"/>
    <mergeCell ref="G250:I250"/>
    <mergeCell ref="C251:D251"/>
    <mergeCell ref="G251:I251"/>
    <mergeCell ref="G252:I252"/>
    <mergeCell ref="C250:D250"/>
    <mergeCell ref="C252:D252"/>
    <mergeCell ref="E241:H241"/>
    <mergeCell ref="A243:I243"/>
    <mergeCell ref="A244:I244"/>
    <mergeCell ref="E237:H237"/>
    <mergeCell ref="C238:D238"/>
    <mergeCell ref="E238:H238"/>
    <mergeCell ref="C239:D239"/>
    <mergeCell ref="E239:H239"/>
    <mergeCell ref="F214:G214"/>
    <mergeCell ref="B216:C216"/>
    <mergeCell ref="F216:G216"/>
    <mergeCell ref="B221:C221"/>
    <mergeCell ref="B212:C212"/>
    <mergeCell ref="F212:G212"/>
    <mergeCell ref="B213:C213"/>
    <mergeCell ref="F213:G213"/>
    <mergeCell ref="B210:C210"/>
    <mergeCell ref="F210:G210"/>
    <mergeCell ref="B211:C211"/>
    <mergeCell ref="F211:G211"/>
    <mergeCell ref="F203:G203"/>
    <mergeCell ref="F204:G204"/>
    <mergeCell ref="B206:C206"/>
    <mergeCell ref="F206:G206"/>
    <mergeCell ref="F200:G200"/>
    <mergeCell ref="B201:C201"/>
    <mergeCell ref="F201:G201"/>
    <mergeCell ref="B202:C202"/>
    <mergeCell ref="F202:G202"/>
    <mergeCell ref="B197:C197"/>
    <mergeCell ref="F197:G197"/>
    <mergeCell ref="B198:C198"/>
    <mergeCell ref="F198:G198"/>
    <mergeCell ref="F194:G194"/>
    <mergeCell ref="B195:C195"/>
    <mergeCell ref="F195:G195"/>
    <mergeCell ref="B196:C196"/>
    <mergeCell ref="F196:G196"/>
    <mergeCell ref="F191:G191"/>
    <mergeCell ref="B192:C192"/>
    <mergeCell ref="F192:G192"/>
    <mergeCell ref="B193:C193"/>
    <mergeCell ref="F193:G193"/>
    <mergeCell ref="C175:D175"/>
    <mergeCell ref="G175:I175"/>
    <mergeCell ref="C176:D176"/>
    <mergeCell ref="G176:I176"/>
    <mergeCell ref="G172:I172"/>
    <mergeCell ref="C173:D173"/>
    <mergeCell ref="G173:I173"/>
    <mergeCell ref="G174:I174"/>
    <mergeCell ref="C174:D174"/>
    <mergeCell ref="C172:D172"/>
    <mergeCell ref="A167:I167"/>
    <mergeCell ref="A168:I168"/>
    <mergeCell ref="C171:D171"/>
    <mergeCell ref="G171:I171"/>
    <mergeCell ref="E162:H162"/>
    <mergeCell ref="E163:H163"/>
    <mergeCell ref="A165:I165"/>
    <mergeCell ref="A166:I166"/>
    <mergeCell ref="E159:H159"/>
    <mergeCell ref="C160:D160"/>
    <mergeCell ref="E160:H160"/>
    <mergeCell ref="C161:D161"/>
    <mergeCell ref="E161:H161"/>
    <mergeCell ref="F136:G136"/>
    <mergeCell ref="B138:C138"/>
    <mergeCell ref="F138:G138"/>
    <mergeCell ref="B143:C143"/>
    <mergeCell ref="B134:C134"/>
    <mergeCell ref="F134:G134"/>
    <mergeCell ref="B135:C135"/>
    <mergeCell ref="F135:G135"/>
    <mergeCell ref="B132:C132"/>
    <mergeCell ref="F132:G132"/>
    <mergeCell ref="B133:C133"/>
    <mergeCell ref="F133:G133"/>
    <mergeCell ref="F125:G125"/>
    <mergeCell ref="F126:G126"/>
    <mergeCell ref="B128:C128"/>
    <mergeCell ref="F128:G128"/>
    <mergeCell ref="F122:G122"/>
    <mergeCell ref="B123:C123"/>
    <mergeCell ref="F123:G123"/>
    <mergeCell ref="B124:C124"/>
    <mergeCell ref="F124:G124"/>
    <mergeCell ref="B119:C119"/>
    <mergeCell ref="F119:G119"/>
    <mergeCell ref="B120:C120"/>
    <mergeCell ref="F120:G120"/>
    <mergeCell ref="B117:C117"/>
    <mergeCell ref="F117:G117"/>
    <mergeCell ref="B118:C118"/>
    <mergeCell ref="F118:G118"/>
    <mergeCell ref="B115:C115"/>
    <mergeCell ref="F115:G115"/>
    <mergeCell ref="B116:C116"/>
    <mergeCell ref="F116:G116"/>
    <mergeCell ref="B113:C113"/>
    <mergeCell ref="F113:G113"/>
    <mergeCell ref="B114:C114"/>
    <mergeCell ref="F114:G114"/>
    <mergeCell ref="C93:D93"/>
    <mergeCell ref="G93:I93"/>
    <mergeCell ref="G94:I94"/>
    <mergeCell ref="C95:D95"/>
    <mergeCell ref="G95:I95"/>
    <mergeCell ref="C94:D94"/>
    <mergeCell ref="E82:H82"/>
    <mergeCell ref="C83:D83"/>
    <mergeCell ref="E84:H84"/>
    <mergeCell ref="E85:H85"/>
    <mergeCell ref="E83:H83"/>
    <mergeCell ref="F58:G58"/>
    <mergeCell ref="B50:C50"/>
    <mergeCell ref="B60:C60"/>
    <mergeCell ref="F50:G50"/>
    <mergeCell ref="F60:G60"/>
    <mergeCell ref="F47:G47"/>
    <mergeCell ref="B65:C65"/>
    <mergeCell ref="F48:G48"/>
    <mergeCell ref="B54:C54"/>
    <mergeCell ref="B55:C55"/>
    <mergeCell ref="B56:C56"/>
    <mergeCell ref="F54:G54"/>
    <mergeCell ref="F55:G55"/>
    <mergeCell ref="F56:G56"/>
    <mergeCell ref="F57:G57"/>
    <mergeCell ref="F38:G38"/>
    <mergeCell ref="F44:G44"/>
    <mergeCell ref="F45:G45"/>
    <mergeCell ref="F46:G46"/>
    <mergeCell ref="F40:G40"/>
    <mergeCell ref="F41:G41"/>
    <mergeCell ref="F42:G42"/>
    <mergeCell ref="B39:C39"/>
    <mergeCell ref="B40:C40"/>
    <mergeCell ref="B41:C41"/>
    <mergeCell ref="F39:G39"/>
    <mergeCell ref="E6:H6"/>
    <mergeCell ref="E7:H7"/>
    <mergeCell ref="C4:D4"/>
    <mergeCell ref="C5:D5"/>
    <mergeCell ref="E5:H5"/>
    <mergeCell ref="C15:D15"/>
    <mergeCell ref="C17:D17"/>
    <mergeCell ref="C19:D19"/>
    <mergeCell ref="C106:D106"/>
    <mergeCell ref="B42:C42"/>
    <mergeCell ref="A87:I87"/>
    <mergeCell ref="A88:I88"/>
    <mergeCell ref="A89:I89"/>
    <mergeCell ref="A90:I90"/>
    <mergeCell ref="C96:D96"/>
    <mergeCell ref="G15:I15"/>
    <mergeCell ref="G16:I16"/>
    <mergeCell ref="G17:I17"/>
    <mergeCell ref="G18:I18"/>
    <mergeCell ref="G19:I19"/>
    <mergeCell ref="F35:G35"/>
    <mergeCell ref="F36:G36"/>
    <mergeCell ref="F37:G37"/>
    <mergeCell ref="G20:I20"/>
    <mergeCell ref="G23:I23"/>
    <mergeCell ref="G24:I24"/>
    <mergeCell ref="G25:I25"/>
    <mergeCell ref="G26:I26"/>
    <mergeCell ref="G27:I27"/>
    <mergeCell ref="E3:H3"/>
    <mergeCell ref="E4:H4"/>
    <mergeCell ref="B191:C191"/>
    <mergeCell ref="B194:C194"/>
    <mergeCell ref="E81:H81"/>
    <mergeCell ref="C82:D82"/>
    <mergeCell ref="A10:I10"/>
    <mergeCell ref="A9:I9"/>
    <mergeCell ref="A11:I11"/>
    <mergeCell ref="A12:I12"/>
    <mergeCell ref="E471:H471"/>
    <mergeCell ref="C472:D472"/>
    <mergeCell ref="E472:H472"/>
    <mergeCell ref="B35:C35"/>
    <mergeCell ref="B36:C36"/>
    <mergeCell ref="B37:C37"/>
    <mergeCell ref="B38:C38"/>
    <mergeCell ref="B45:C45"/>
    <mergeCell ref="B46:C46"/>
    <mergeCell ref="B57:C57"/>
    <mergeCell ref="E705:H705"/>
    <mergeCell ref="C706:D706"/>
    <mergeCell ref="E706:H706"/>
    <mergeCell ref="C707:D707"/>
    <mergeCell ref="E707:H707"/>
    <mergeCell ref="E708:H708"/>
    <mergeCell ref="E709:H709"/>
    <mergeCell ref="A711:I711"/>
    <mergeCell ref="A712:I712"/>
    <mergeCell ref="C717:D717"/>
    <mergeCell ref="G717:I717"/>
    <mergeCell ref="C718:D718"/>
    <mergeCell ref="G718:I718"/>
    <mergeCell ref="C719:D719"/>
    <mergeCell ref="G719:I719"/>
    <mergeCell ref="G720:I720"/>
    <mergeCell ref="C721:D721"/>
    <mergeCell ref="G721:I721"/>
    <mergeCell ref="C722:D722"/>
    <mergeCell ref="G722:I722"/>
    <mergeCell ref="B737:C737"/>
    <mergeCell ref="F737:G737"/>
    <mergeCell ref="C726:D726"/>
    <mergeCell ref="C727:D727"/>
    <mergeCell ref="C728:D728"/>
    <mergeCell ref="C729:D729"/>
    <mergeCell ref="G723:I723"/>
    <mergeCell ref="G724:I724"/>
    <mergeCell ref="B738:C738"/>
    <mergeCell ref="F738:G738"/>
    <mergeCell ref="B739:C739"/>
    <mergeCell ref="F739:G739"/>
    <mergeCell ref="B740:C740"/>
    <mergeCell ref="F740:G740"/>
    <mergeCell ref="B741:C741"/>
    <mergeCell ref="F741:G741"/>
    <mergeCell ref="B742:C742"/>
    <mergeCell ref="F742:G742"/>
    <mergeCell ref="B743:C743"/>
    <mergeCell ref="F743:G743"/>
    <mergeCell ref="B745:C745"/>
    <mergeCell ref="F745:G745"/>
    <mergeCell ref="F747:G747"/>
    <mergeCell ref="B748:C748"/>
    <mergeCell ref="F748:G748"/>
    <mergeCell ref="B749:C749"/>
    <mergeCell ref="F749:G749"/>
    <mergeCell ref="F750:G750"/>
    <mergeCell ref="F751:G751"/>
    <mergeCell ref="B752:C752"/>
    <mergeCell ref="F752:G752"/>
    <mergeCell ref="F758:G758"/>
    <mergeCell ref="B759:C759"/>
    <mergeCell ref="F759:G759"/>
    <mergeCell ref="B753:C753"/>
    <mergeCell ref="F753:G753"/>
    <mergeCell ref="B757:C757"/>
    <mergeCell ref="F757:G757"/>
    <mergeCell ref="B768:C768"/>
    <mergeCell ref="C720:D720"/>
    <mergeCell ref="B744:C744"/>
    <mergeCell ref="F744:G744"/>
    <mergeCell ref="B760:C760"/>
    <mergeCell ref="F760:G760"/>
    <mergeCell ref="F761:G761"/>
    <mergeCell ref="B763:C763"/>
    <mergeCell ref="F763:G763"/>
    <mergeCell ref="B758:C758"/>
  </mergeCells>
  <hyperlinks>
    <hyperlink ref="I43" r:id="rId1" display="=@SUM(H27:H29)"/>
    <hyperlink ref="I62" r:id="rId2" display="=@SUM(H27:H29)"/>
    <hyperlink ref="I121" r:id="rId3" display="=@SUM(H27:H29)"/>
    <hyperlink ref="I140" r:id="rId4" display="=@SUM(H27:H29)"/>
    <hyperlink ref="I199" r:id="rId5" display="=@SUM(H27:H29)"/>
    <hyperlink ref="I218" r:id="rId6" display="=@SUM(H27:H29)"/>
    <hyperlink ref="I278" r:id="rId7" display="=@SUM(H27:H29)"/>
    <hyperlink ref="I297" r:id="rId8" display="=@SUM(H27:H29)"/>
    <hyperlink ref="I356" r:id="rId9" display="=@SUM(H27:H29)"/>
    <hyperlink ref="I375" r:id="rId10" display="=@SUM(H27:H29)"/>
    <hyperlink ref="I433" r:id="rId11" display="=@SUM(H27:H29)"/>
    <hyperlink ref="I452" r:id="rId12" display="=@SUM(H27:H29)"/>
    <hyperlink ref="I130" r:id="rId13" display="=@SUM(H27:H29)"/>
    <hyperlink ref="I287" r:id="rId14" display="=@SUM(H27:H29)"/>
    <hyperlink ref="I442" r:id="rId15" display="=@SUM(H27:H29)"/>
    <hyperlink ref="I511" r:id="rId16" display="=@SUM(H27:H29)"/>
    <hyperlink ref="I530" r:id="rId17" display="=@SUM(H27:H29)"/>
    <hyperlink ref="I590" r:id="rId18" display="=@SUM(H27:H29)"/>
    <hyperlink ref="I609" r:id="rId19" display="=@SUM(H27:H29)"/>
    <hyperlink ref="I667" r:id="rId20" display="=@SUM(H27:H29)"/>
    <hyperlink ref="I686" r:id="rId21" display="=@SUM(H27:H29)"/>
    <hyperlink ref="I520" r:id="rId22" display="=@SUM(H27:H29)"/>
    <hyperlink ref="I676" r:id="rId23" display="=@SUM(H27:H29)"/>
    <hyperlink ref="I746" r:id="rId24" display="=@SUM(H27:H29)"/>
    <hyperlink ref="I765" r:id="rId25" display="=@SUM(H27:H29)"/>
    <hyperlink ref="I755" r:id="rId26" display="=@SUM(H27:H29)"/>
  </hyperlinks>
  <printOptions horizontalCentered="1"/>
  <pageMargins left="0.6" right="0.6" top="0.5" bottom="0.5" header="0.5" footer="0.5"/>
  <pageSetup horizontalDpi="300" verticalDpi="300" orientation="portrait" scale="60" r:id="rId28"/>
  <drawing r:id="rId2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L849"/>
  <sheetViews>
    <sheetView zoomScale="75" zoomScaleNormal="75" workbookViewId="0" topLeftCell="A823">
      <selection activeCell="E788" sqref="E788:H788"/>
    </sheetView>
  </sheetViews>
  <sheetFormatPr defaultColWidth="9.140625" defaultRowHeight="12.75"/>
  <cols>
    <col min="1" max="1" width="18.57421875" style="3" customWidth="1"/>
    <col min="2" max="2" width="4.28125" style="3" customWidth="1"/>
    <col min="3" max="3" width="15.421875" style="3" customWidth="1"/>
    <col min="4" max="4" width="15.7109375" style="3" customWidth="1"/>
    <col min="5" max="5" width="18.8515625" style="3" customWidth="1"/>
    <col min="6" max="6" width="6.28125" style="3" customWidth="1"/>
    <col min="7" max="7" width="13.7109375" style="3" customWidth="1"/>
    <col min="8" max="8" width="16.7109375" style="3" customWidth="1"/>
    <col min="9" max="9" width="18.7109375" style="3" customWidth="1"/>
    <col min="10" max="10" width="3.7109375" style="3" customWidth="1"/>
    <col min="11" max="11" width="12.7109375" style="3" customWidth="1"/>
    <col min="12" max="16384" width="9.140625" style="3" customWidth="1"/>
  </cols>
  <sheetData>
    <row r="1" ht="16.5" thickBot="1">
      <c r="I1" s="23" t="s">
        <v>625</v>
      </c>
    </row>
    <row r="2" spans="1:9" ht="15.75">
      <c r="A2" s="186"/>
      <c r="B2" s="187"/>
      <c r="C2" s="187"/>
      <c r="D2" s="191"/>
      <c r="E2" s="212"/>
      <c r="F2" s="187"/>
      <c r="G2" s="187"/>
      <c r="H2" s="191"/>
      <c r="I2" s="188"/>
    </row>
    <row r="3" spans="1:9" ht="15.75">
      <c r="A3" s="6"/>
      <c r="B3" s="5"/>
      <c r="C3" s="5"/>
      <c r="D3" s="192"/>
      <c r="E3" s="457" t="s">
        <v>295</v>
      </c>
      <c r="F3" s="471"/>
      <c r="G3" s="471"/>
      <c r="H3" s="458"/>
      <c r="I3" s="200" t="s">
        <v>294</v>
      </c>
    </row>
    <row r="4" spans="1:9" ht="15.75">
      <c r="A4" s="6"/>
      <c r="B4" s="5"/>
      <c r="C4" s="465"/>
      <c r="D4" s="466"/>
      <c r="E4" s="473" t="s">
        <v>296</v>
      </c>
      <c r="F4" s="474"/>
      <c r="G4" s="474"/>
      <c r="H4" s="475"/>
      <c r="I4" s="199" t="s">
        <v>158</v>
      </c>
    </row>
    <row r="5" spans="1:9" ht="15.75">
      <c r="A5" s="6"/>
      <c r="B5" s="5"/>
      <c r="C5" s="476"/>
      <c r="D5" s="454"/>
      <c r="E5" s="457" t="s">
        <v>601</v>
      </c>
      <c r="F5" s="471"/>
      <c r="G5" s="471"/>
      <c r="H5" s="458"/>
      <c r="I5" s="10"/>
    </row>
    <row r="6" spans="1:9" ht="15.75">
      <c r="A6" s="6"/>
      <c r="B6" s="5"/>
      <c r="C6" s="5"/>
      <c r="D6" s="192"/>
      <c r="E6" s="453" t="s">
        <v>427</v>
      </c>
      <c r="F6" s="476"/>
      <c r="G6" s="476"/>
      <c r="H6" s="454"/>
      <c r="I6" s="198" t="s">
        <v>450</v>
      </c>
    </row>
    <row r="7" spans="1:9" ht="15.75">
      <c r="A7" s="193"/>
      <c r="B7" s="194"/>
      <c r="C7" s="194"/>
      <c r="D7" s="195"/>
      <c r="E7" s="467"/>
      <c r="F7" s="468"/>
      <c r="G7" s="468"/>
      <c r="H7" s="469"/>
      <c r="I7" s="196"/>
    </row>
    <row r="8" spans="1:9" ht="15.75">
      <c r="A8" s="6"/>
      <c r="B8" s="5"/>
      <c r="C8" s="5"/>
      <c r="D8" s="5"/>
      <c r="E8" s="197"/>
      <c r="F8" s="5"/>
      <c r="G8" s="5"/>
      <c r="H8" s="5"/>
      <c r="I8" s="10"/>
    </row>
    <row r="9" spans="1:9" ht="15.75">
      <c r="A9" s="470" t="s">
        <v>575</v>
      </c>
      <c r="B9" s="471"/>
      <c r="C9" s="471"/>
      <c r="D9" s="471"/>
      <c r="E9" s="471"/>
      <c r="F9" s="471"/>
      <c r="G9" s="471"/>
      <c r="H9" s="471"/>
      <c r="I9" s="472"/>
    </row>
    <row r="10" spans="1:9" ht="15.75">
      <c r="A10" s="470" t="s">
        <v>578</v>
      </c>
      <c r="B10" s="471"/>
      <c r="C10" s="471"/>
      <c r="D10" s="471"/>
      <c r="E10" s="471"/>
      <c r="F10" s="471"/>
      <c r="G10" s="471"/>
      <c r="H10" s="471"/>
      <c r="I10" s="472"/>
    </row>
    <row r="11" spans="1:9" ht="15.75">
      <c r="A11" s="477" t="s">
        <v>577</v>
      </c>
      <c r="B11" s="476"/>
      <c r="C11" s="476"/>
      <c r="D11" s="476"/>
      <c r="E11" s="476"/>
      <c r="F11" s="476"/>
      <c r="G11" s="476"/>
      <c r="H11" s="476"/>
      <c r="I11" s="478"/>
    </row>
    <row r="12" spans="1:9" ht="15.75">
      <c r="A12" s="477" t="s">
        <v>576</v>
      </c>
      <c r="B12" s="476"/>
      <c r="C12" s="476"/>
      <c r="D12" s="476"/>
      <c r="E12" s="476"/>
      <c r="F12" s="476"/>
      <c r="G12" s="476"/>
      <c r="H12" s="476"/>
      <c r="I12" s="478"/>
    </row>
    <row r="13" spans="1:9" ht="16.5" thickBot="1">
      <c r="A13" s="189"/>
      <c r="B13" s="31"/>
      <c r="C13" s="31"/>
      <c r="D13" s="31"/>
      <c r="E13" s="31"/>
      <c r="F13" s="31"/>
      <c r="G13" s="31"/>
      <c r="H13" s="31"/>
      <c r="I13" s="190"/>
    </row>
    <row r="14" spans="1:9" ht="15.75" customHeight="1">
      <c r="A14" s="242" t="s">
        <v>298</v>
      </c>
      <c r="B14" s="339"/>
      <c r="C14" s="497"/>
      <c r="D14" s="498"/>
      <c r="E14" s="249" t="s">
        <v>300</v>
      </c>
      <c r="F14" s="342"/>
      <c r="G14" s="499"/>
      <c r="H14" s="497"/>
      <c r="I14" s="500"/>
    </row>
    <row r="15" spans="1:9" ht="15.75" customHeight="1">
      <c r="A15" s="245" t="s">
        <v>624</v>
      </c>
      <c r="B15" s="316"/>
      <c r="C15" s="482"/>
      <c r="D15" s="490"/>
      <c r="E15" s="247" t="s">
        <v>321</v>
      </c>
      <c r="F15" s="342">
        <v>1</v>
      </c>
      <c r="G15" s="482" t="s">
        <v>458</v>
      </c>
      <c r="H15" s="482"/>
      <c r="I15" s="483"/>
    </row>
    <row r="16" spans="1:11" ht="15.75" customHeight="1">
      <c r="A16" s="245"/>
      <c r="B16" s="316">
        <v>1</v>
      </c>
      <c r="C16" s="482" t="s">
        <v>451</v>
      </c>
      <c r="D16" s="490"/>
      <c r="E16" s="247"/>
      <c r="F16" s="342"/>
      <c r="G16" s="482" t="s">
        <v>459</v>
      </c>
      <c r="H16" s="482"/>
      <c r="I16" s="483"/>
      <c r="J16" s="2"/>
      <c r="K16" s="2"/>
    </row>
    <row r="17" spans="1:11" ht="15.75" customHeight="1">
      <c r="A17" s="242"/>
      <c r="B17" s="316"/>
      <c r="C17" s="482" t="s">
        <v>452</v>
      </c>
      <c r="D17" s="490"/>
      <c r="E17" s="248"/>
      <c r="F17" s="342">
        <v>2</v>
      </c>
      <c r="G17" s="482" t="s">
        <v>460</v>
      </c>
      <c r="H17" s="482"/>
      <c r="I17" s="483"/>
      <c r="J17" s="2"/>
      <c r="K17" s="2"/>
    </row>
    <row r="18" spans="1:11" ht="15.75" customHeight="1">
      <c r="A18" s="242"/>
      <c r="B18" s="316"/>
      <c r="C18" s="482" t="s">
        <v>453</v>
      </c>
      <c r="D18" s="490"/>
      <c r="E18" s="248"/>
      <c r="F18" s="342"/>
      <c r="G18" s="482"/>
      <c r="H18" s="482"/>
      <c r="I18" s="483"/>
      <c r="J18" s="2"/>
      <c r="K18" s="2"/>
    </row>
    <row r="19" spans="1:11" ht="15.75" customHeight="1">
      <c r="A19" s="242"/>
      <c r="B19" s="316"/>
      <c r="C19" s="482"/>
      <c r="D19" s="490"/>
      <c r="E19" s="248"/>
      <c r="F19" s="316"/>
      <c r="G19" s="326"/>
      <c r="H19" s="326"/>
      <c r="I19" s="328"/>
      <c r="J19" s="2"/>
      <c r="K19" s="2"/>
    </row>
    <row r="20" spans="1:11" ht="15.75" customHeight="1">
      <c r="A20" s="242"/>
      <c r="B20" s="316">
        <v>2</v>
      </c>
      <c r="C20" s="482" t="s">
        <v>454</v>
      </c>
      <c r="D20" s="490"/>
      <c r="E20" s="248"/>
      <c r="F20" s="341"/>
      <c r="G20" s="482"/>
      <c r="H20" s="482"/>
      <c r="I20" s="483"/>
      <c r="J20" s="2"/>
      <c r="K20" s="2"/>
    </row>
    <row r="21" spans="1:11" ht="15.75" customHeight="1">
      <c r="A21" s="242"/>
      <c r="B21" s="316"/>
      <c r="C21" s="482" t="s">
        <v>455</v>
      </c>
      <c r="D21" s="490"/>
      <c r="E21" s="248"/>
      <c r="F21" s="316"/>
      <c r="G21" s="482"/>
      <c r="H21" s="482"/>
      <c r="I21" s="483"/>
      <c r="J21" s="2"/>
      <c r="K21" s="2"/>
    </row>
    <row r="22" spans="1:11" ht="15.75" customHeight="1">
      <c r="A22" s="242"/>
      <c r="B22" s="316"/>
      <c r="C22" s="326"/>
      <c r="D22" s="327"/>
      <c r="E22" s="248"/>
      <c r="F22" s="341"/>
      <c r="G22" s="326"/>
      <c r="H22" s="326"/>
      <c r="I22" s="328"/>
      <c r="J22" s="2"/>
      <c r="K22" s="2"/>
    </row>
    <row r="23" spans="1:11" ht="15.75" customHeight="1">
      <c r="A23" s="242"/>
      <c r="B23" s="341"/>
      <c r="C23" s="326"/>
      <c r="D23" s="327"/>
      <c r="E23" s="248"/>
      <c r="F23" s="316"/>
      <c r="G23" s="326"/>
      <c r="H23" s="326"/>
      <c r="I23" s="328"/>
      <c r="J23" s="2"/>
      <c r="K23" s="2"/>
    </row>
    <row r="24" spans="1:11" ht="15.75" customHeight="1">
      <c r="A24" s="242"/>
      <c r="B24" s="316"/>
      <c r="C24" s="326"/>
      <c r="D24" s="327"/>
      <c r="E24" s="248"/>
      <c r="F24" s="341"/>
      <c r="G24" s="326"/>
      <c r="H24" s="326"/>
      <c r="I24" s="328"/>
      <c r="J24" s="2"/>
      <c r="K24" s="2"/>
    </row>
    <row r="25" spans="1:11" ht="15.75" customHeight="1">
      <c r="A25" s="242"/>
      <c r="B25" s="341"/>
      <c r="C25" s="326"/>
      <c r="D25" s="327"/>
      <c r="E25" s="248"/>
      <c r="F25" s="316"/>
      <c r="G25" s="326"/>
      <c r="H25" s="326"/>
      <c r="I25" s="328"/>
      <c r="J25" s="2"/>
      <c r="K25" s="2"/>
    </row>
    <row r="26" spans="1:11" ht="15.75" customHeight="1">
      <c r="A26" s="242"/>
      <c r="B26" s="316"/>
      <c r="C26" s="326"/>
      <c r="D26" s="327"/>
      <c r="E26" s="248"/>
      <c r="F26" s="341"/>
      <c r="G26" s="326"/>
      <c r="H26" s="326"/>
      <c r="I26" s="328"/>
      <c r="J26" s="2"/>
      <c r="K26" s="2"/>
    </row>
    <row r="27" spans="1:11" ht="15.75" customHeight="1">
      <c r="A27" s="242"/>
      <c r="B27" s="341"/>
      <c r="C27" s="326"/>
      <c r="D27" s="327"/>
      <c r="E27" s="248"/>
      <c r="F27" s="316"/>
      <c r="G27" s="326"/>
      <c r="H27" s="326"/>
      <c r="I27" s="328"/>
      <c r="J27" s="2"/>
      <c r="K27" s="2"/>
    </row>
    <row r="28" spans="1:11" ht="15.75" customHeight="1">
      <c r="A28" s="242"/>
      <c r="B28" s="316"/>
      <c r="C28" s="326"/>
      <c r="D28" s="327"/>
      <c r="E28" s="248"/>
      <c r="F28" s="341"/>
      <c r="G28" s="326"/>
      <c r="H28" s="326"/>
      <c r="I28" s="328"/>
      <c r="J28" s="2"/>
      <c r="K28" s="2"/>
    </row>
    <row r="29" spans="1:11" ht="15.75" customHeight="1">
      <c r="A29" s="242"/>
      <c r="B29" s="341"/>
      <c r="C29" s="326"/>
      <c r="D29" s="327"/>
      <c r="E29" s="248"/>
      <c r="F29" s="316"/>
      <c r="G29" s="326"/>
      <c r="H29" s="326"/>
      <c r="I29" s="328"/>
      <c r="J29" s="2"/>
      <c r="K29" s="2"/>
    </row>
    <row r="30" spans="1:11" ht="15.75" customHeight="1">
      <c r="A30" s="242"/>
      <c r="B30" s="316"/>
      <c r="C30" s="326"/>
      <c r="D30" s="327"/>
      <c r="E30" s="248"/>
      <c r="F30" s="341"/>
      <c r="G30" s="326"/>
      <c r="H30" s="326"/>
      <c r="I30" s="328"/>
      <c r="J30" s="2"/>
      <c r="K30" s="2"/>
    </row>
    <row r="31" spans="1:11" ht="15.75" customHeight="1">
      <c r="A31" s="242"/>
      <c r="B31" s="341"/>
      <c r="C31" s="326"/>
      <c r="D31" s="327"/>
      <c r="E31" s="248"/>
      <c r="F31" s="316"/>
      <c r="G31" s="326"/>
      <c r="H31" s="326"/>
      <c r="I31" s="328"/>
      <c r="J31" s="2"/>
      <c r="K31" s="2"/>
    </row>
    <row r="32" spans="1:11" ht="15.75" customHeight="1">
      <c r="A32" s="242"/>
      <c r="B32" s="316"/>
      <c r="C32" s="326"/>
      <c r="D32" s="327"/>
      <c r="E32" s="248"/>
      <c r="F32" s="341"/>
      <c r="G32" s="326"/>
      <c r="H32" s="326"/>
      <c r="I32" s="328"/>
      <c r="J32" s="2"/>
      <c r="K32" s="2"/>
    </row>
    <row r="33" spans="1:11" ht="15.75" customHeight="1">
      <c r="A33" s="242"/>
      <c r="B33" s="341"/>
      <c r="C33" s="326"/>
      <c r="D33" s="327"/>
      <c r="E33" s="248"/>
      <c r="F33" s="316"/>
      <c r="G33" s="326"/>
      <c r="H33" s="326"/>
      <c r="I33" s="328"/>
      <c r="J33" s="2"/>
      <c r="K33" s="2"/>
    </row>
    <row r="34" spans="1:11" ht="15.75" customHeight="1">
      <c r="A34" s="242"/>
      <c r="B34" s="316"/>
      <c r="C34" s="326"/>
      <c r="D34" s="327"/>
      <c r="E34" s="248"/>
      <c r="F34" s="341"/>
      <c r="G34" s="326"/>
      <c r="H34" s="326"/>
      <c r="I34" s="328"/>
      <c r="J34" s="2"/>
      <c r="K34" s="2"/>
    </row>
    <row r="35" spans="1:11" ht="15.75" customHeight="1">
      <c r="A35" s="242"/>
      <c r="B35" s="341"/>
      <c r="C35" s="326"/>
      <c r="D35" s="327"/>
      <c r="E35" s="248"/>
      <c r="F35" s="320"/>
      <c r="G35" s="326"/>
      <c r="H35" s="326"/>
      <c r="I35" s="328"/>
      <c r="J35" s="2"/>
      <c r="K35" s="2"/>
    </row>
    <row r="36" spans="1:11" ht="15.75" customHeight="1">
      <c r="A36" s="242"/>
      <c r="B36" s="316">
        <v>10</v>
      </c>
      <c r="C36" s="326" t="s">
        <v>620</v>
      </c>
      <c r="D36" s="327"/>
      <c r="E36" s="248"/>
      <c r="F36" s="320"/>
      <c r="G36" s="326"/>
      <c r="H36" s="326"/>
      <c r="I36" s="328"/>
      <c r="J36" s="2"/>
      <c r="K36" s="2"/>
    </row>
    <row r="37" spans="1:11" ht="15.75" customHeight="1">
      <c r="A37" s="242"/>
      <c r="B37" s="341">
        <v>10</v>
      </c>
      <c r="C37" s="482" t="s">
        <v>456</v>
      </c>
      <c r="D37" s="490"/>
      <c r="E37" s="248"/>
      <c r="F37" s="320"/>
      <c r="G37" s="482"/>
      <c r="H37" s="482"/>
      <c r="I37" s="483"/>
      <c r="J37" s="2"/>
      <c r="K37" s="2"/>
    </row>
    <row r="38" spans="1:11" ht="16.5" thickBot="1">
      <c r="A38" s="207"/>
      <c r="B38" s="317"/>
      <c r="C38" s="495" t="s">
        <v>457</v>
      </c>
      <c r="D38" s="496"/>
      <c r="E38" s="213"/>
      <c r="F38" s="343"/>
      <c r="G38" s="318"/>
      <c r="H38" s="318"/>
      <c r="I38" s="344"/>
      <c r="J38" s="2"/>
      <c r="K38" s="2"/>
    </row>
    <row r="39" spans="1:11" ht="15.75">
      <c r="A39" s="224"/>
      <c r="B39" s="461" t="s">
        <v>303</v>
      </c>
      <c r="C39" s="462"/>
      <c r="D39" s="230"/>
      <c r="E39" s="231" t="s">
        <v>303</v>
      </c>
      <c r="F39" s="461" t="s">
        <v>314</v>
      </c>
      <c r="G39" s="462"/>
      <c r="H39" s="231" t="s">
        <v>309</v>
      </c>
      <c r="I39" s="232" t="s">
        <v>311</v>
      </c>
      <c r="J39" s="2"/>
      <c r="K39" s="2"/>
    </row>
    <row r="40" spans="1:11" ht="15.75">
      <c r="A40" s="7" t="s">
        <v>301</v>
      </c>
      <c r="B40" s="457" t="s">
        <v>304</v>
      </c>
      <c r="C40" s="458"/>
      <c r="D40" s="204" t="s">
        <v>319</v>
      </c>
      <c r="E40" s="106" t="s">
        <v>307</v>
      </c>
      <c r="F40" s="457" t="s">
        <v>315</v>
      </c>
      <c r="G40" s="458"/>
      <c r="H40" s="233" t="s">
        <v>39</v>
      </c>
      <c r="I40" s="200" t="s">
        <v>312</v>
      </c>
      <c r="J40" s="1"/>
      <c r="K40" s="1"/>
    </row>
    <row r="41" spans="1:11" ht="15.75">
      <c r="A41" s="234" t="s">
        <v>302</v>
      </c>
      <c r="B41" s="453" t="s">
        <v>305</v>
      </c>
      <c r="C41" s="454"/>
      <c r="D41" s="235" t="s">
        <v>320</v>
      </c>
      <c r="E41" s="205" t="s">
        <v>38</v>
      </c>
      <c r="F41" s="453" t="s">
        <v>316</v>
      </c>
      <c r="G41" s="454"/>
      <c r="H41" s="236" t="s">
        <v>310</v>
      </c>
      <c r="I41" s="206" t="s">
        <v>313</v>
      </c>
      <c r="J41" s="1"/>
      <c r="K41" s="1"/>
    </row>
    <row r="42" spans="1:11" ht="15.75">
      <c r="A42" s="11"/>
      <c r="B42" s="453" t="s">
        <v>306</v>
      </c>
      <c r="C42" s="454"/>
      <c r="D42" s="225"/>
      <c r="E42" s="205" t="s">
        <v>308</v>
      </c>
      <c r="F42" s="453" t="s">
        <v>317</v>
      </c>
      <c r="G42" s="454"/>
      <c r="H42" s="237" t="s">
        <v>39</v>
      </c>
      <c r="I42" s="238" t="s">
        <v>312</v>
      </c>
      <c r="J42" s="1"/>
      <c r="K42" s="1"/>
    </row>
    <row r="43" spans="1:11" ht="15.75">
      <c r="A43" s="226"/>
      <c r="B43" s="455"/>
      <c r="C43" s="456"/>
      <c r="D43" s="228"/>
      <c r="E43" s="239"/>
      <c r="F43" s="435" t="s">
        <v>318</v>
      </c>
      <c r="G43" s="436"/>
      <c r="H43" s="240"/>
      <c r="I43" s="241"/>
      <c r="J43" s="1"/>
      <c r="K43" s="1"/>
    </row>
    <row r="44" spans="1:11" ht="15.75">
      <c r="A44" s="258" t="s">
        <v>336</v>
      </c>
      <c r="B44" s="449">
        <v>1</v>
      </c>
      <c r="C44" s="450"/>
      <c r="D44" s="260">
        <v>1</v>
      </c>
      <c r="E44" s="261">
        <f>B44</f>
        <v>1</v>
      </c>
      <c r="F44" s="451">
        <f>BHNMS!F10</f>
        <v>47500</v>
      </c>
      <c r="G44" s="452"/>
      <c r="H44" s="262">
        <f>E44*F44</f>
        <v>47500</v>
      </c>
      <c r="I44" s="16"/>
      <c r="J44" s="1"/>
      <c r="K44" s="1"/>
    </row>
    <row r="45" spans="1:11" ht="15.75">
      <c r="A45" s="258" t="s">
        <v>387</v>
      </c>
      <c r="B45" s="427">
        <v>1</v>
      </c>
      <c r="C45" s="428"/>
      <c r="D45" s="260">
        <v>1</v>
      </c>
      <c r="E45" s="261">
        <f>B45</f>
        <v>1</v>
      </c>
      <c r="F45" s="429">
        <f>BHNMS!F12</f>
        <v>55000</v>
      </c>
      <c r="G45" s="430"/>
      <c r="H45" s="262">
        <f>E45*F45</f>
        <v>55000</v>
      </c>
      <c r="I45" s="16"/>
      <c r="J45" s="1"/>
      <c r="K45" s="1"/>
    </row>
    <row r="46" spans="1:11" ht="15.75">
      <c r="A46" s="258" t="s">
        <v>386</v>
      </c>
      <c r="B46" s="427">
        <v>6</v>
      </c>
      <c r="C46" s="428"/>
      <c r="D46" s="260">
        <v>1</v>
      </c>
      <c r="E46" s="261">
        <f>B46</f>
        <v>6</v>
      </c>
      <c r="F46" s="429">
        <f>BHNMS!F11</f>
        <v>52500</v>
      </c>
      <c r="G46" s="430"/>
      <c r="H46" s="262">
        <f>E46*F46</f>
        <v>315000</v>
      </c>
      <c r="I46" s="16"/>
      <c r="J46" s="1"/>
      <c r="K46" s="1"/>
    </row>
    <row r="47" spans="1:11" ht="15.75">
      <c r="A47" s="258" t="s">
        <v>419</v>
      </c>
      <c r="B47" s="427">
        <v>4</v>
      </c>
      <c r="C47" s="428"/>
      <c r="D47" s="260">
        <v>1</v>
      </c>
      <c r="E47" s="261">
        <f>B47</f>
        <v>4</v>
      </c>
      <c r="F47" s="429">
        <f>BHNMS!F8</f>
        <v>35000</v>
      </c>
      <c r="G47" s="430"/>
      <c r="H47" s="262">
        <f>E47*F47</f>
        <v>140000</v>
      </c>
      <c r="I47" s="16"/>
      <c r="J47" s="1"/>
      <c r="K47" s="1"/>
    </row>
    <row r="48" spans="1:11" ht="15.75">
      <c r="A48" s="263"/>
      <c r="B48" s="264"/>
      <c r="C48" s="265"/>
      <c r="D48" s="266"/>
      <c r="E48" s="267"/>
      <c r="F48" s="268"/>
      <c r="G48" s="269"/>
      <c r="H48" s="270"/>
      <c r="I48" s="272">
        <f>SUM(H44:H47)</f>
        <v>557500</v>
      </c>
      <c r="J48" s="5"/>
      <c r="K48" s="5"/>
    </row>
    <row r="49" spans="1:11" ht="15" customHeight="1">
      <c r="A49" s="58"/>
      <c r="B49" s="59"/>
      <c r="C49" s="216"/>
      <c r="D49" s="117"/>
      <c r="E49" s="55"/>
      <c r="F49" s="445" t="s">
        <v>344</v>
      </c>
      <c r="G49" s="446"/>
      <c r="H49" s="160" t="s">
        <v>309</v>
      </c>
      <c r="I49" s="273" t="s">
        <v>311</v>
      </c>
      <c r="J49" s="5"/>
      <c r="K49" s="5"/>
    </row>
    <row r="50" spans="1:11" ht="15.75">
      <c r="A50" s="7" t="s">
        <v>339</v>
      </c>
      <c r="B50" s="447" t="s">
        <v>341</v>
      </c>
      <c r="C50" s="448"/>
      <c r="D50" s="275" t="s">
        <v>342</v>
      </c>
      <c r="E50" s="55"/>
      <c r="F50" s="441" t="s">
        <v>39</v>
      </c>
      <c r="G50" s="442"/>
      <c r="H50" s="160" t="s">
        <v>39</v>
      </c>
      <c r="I50" s="200" t="s">
        <v>346</v>
      </c>
      <c r="J50" s="5"/>
      <c r="K50" s="5"/>
    </row>
    <row r="51" spans="1:11" ht="15.75">
      <c r="A51" s="234" t="s">
        <v>340</v>
      </c>
      <c r="B51" s="431" t="s">
        <v>38</v>
      </c>
      <c r="C51" s="432"/>
      <c r="D51" s="276" t="s">
        <v>44</v>
      </c>
      <c r="E51" s="55"/>
      <c r="F51" s="443" t="s">
        <v>345</v>
      </c>
      <c r="G51" s="444"/>
      <c r="H51" s="277" t="s">
        <v>310</v>
      </c>
      <c r="I51" s="206" t="s">
        <v>313</v>
      </c>
      <c r="J51" s="5"/>
      <c r="K51" s="5"/>
    </row>
    <row r="52" spans="1:11" ht="15.75">
      <c r="A52" s="58"/>
      <c r="B52" s="119"/>
      <c r="C52" s="215"/>
      <c r="D52" s="117"/>
      <c r="E52" s="55"/>
      <c r="F52" s="433" t="s">
        <v>44</v>
      </c>
      <c r="G52" s="434"/>
      <c r="H52" s="236" t="s">
        <v>39</v>
      </c>
      <c r="I52" s="238" t="s">
        <v>346</v>
      </c>
      <c r="J52" s="5"/>
      <c r="K52" s="5"/>
    </row>
    <row r="53" spans="1:11" ht="15.75">
      <c r="A53" s="217"/>
      <c r="B53" s="218"/>
      <c r="C53" s="219"/>
      <c r="D53" s="220"/>
      <c r="E53" s="221"/>
      <c r="F53" s="435" t="s">
        <v>39</v>
      </c>
      <c r="G53" s="436"/>
      <c r="H53" s="222"/>
      <c r="I53" s="223"/>
      <c r="J53" s="5"/>
      <c r="K53" s="5"/>
    </row>
    <row r="54" spans="1:11" ht="15.75">
      <c r="A54" s="258" t="s">
        <v>461</v>
      </c>
      <c r="B54" s="427">
        <v>0.8</v>
      </c>
      <c r="C54" s="428"/>
      <c r="D54" s="274" t="s">
        <v>13</v>
      </c>
      <c r="E54" s="261"/>
      <c r="F54" s="437">
        <f>BHNMS!F26</f>
        <v>1300000</v>
      </c>
      <c r="G54" s="438"/>
      <c r="H54" s="262">
        <f>B54*F54</f>
        <v>1040000</v>
      </c>
      <c r="I54" s="16"/>
      <c r="J54" s="5"/>
      <c r="K54" s="5"/>
    </row>
    <row r="55" spans="1:9" ht="15.75">
      <c r="A55" s="258" t="s">
        <v>26</v>
      </c>
      <c r="B55" s="427">
        <v>8</v>
      </c>
      <c r="C55" s="428"/>
      <c r="D55" s="274" t="s">
        <v>15</v>
      </c>
      <c r="E55" s="261"/>
      <c r="F55" s="437">
        <f>BHNMS!F30</f>
        <v>10000</v>
      </c>
      <c r="G55" s="438"/>
      <c r="H55" s="262">
        <f>B55*F55</f>
        <v>80000</v>
      </c>
      <c r="I55" s="16"/>
    </row>
    <row r="56" spans="1:11" ht="15.75">
      <c r="A56" s="58"/>
      <c r="B56" s="59"/>
      <c r="C56" s="216"/>
      <c r="D56" s="117"/>
      <c r="E56" s="55"/>
      <c r="F56" s="214"/>
      <c r="G56" s="147"/>
      <c r="H56" s="62"/>
      <c r="I56" s="63"/>
      <c r="J56" s="19"/>
      <c r="K56" s="19"/>
    </row>
    <row r="57" spans="1:11" ht="15.75">
      <c r="A57" s="263"/>
      <c r="B57" s="264"/>
      <c r="C57" s="265"/>
      <c r="D57" s="266"/>
      <c r="E57" s="267"/>
      <c r="F57" s="278"/>
      <c r="G57" s="279"/>
      <c r="H57" s="280"/>
      <c r="I57" s="301">
        <f>SUM(H54:H56)</f>
        <v>1120000</v>
      </c>
      <c r="J57" s="19"/>
      <c r="K57" s="19"/>
    </row>
    <row r="58" spans="1:11" ht="15.75">
      <c r="A58" s="58"/>
      <c r="B58" s="119"/>
      <c r="C58" s="215"/>
      <c r="D58" s="117"/>
      <c r="E58" s="55"/>
      <c r="F58" s="110"/>
      <c r="G58" s="109"/>
      <c r="H58" s="56"/>
      <c r="I58" s="57"/>
      <c r="J58" s="20"/>
      <c r="K58" s="20"/>
    </row>
    <row r="59" spans="1:11" ht="15.75">
      <c r="A59" s="7" t="s">
        <v>347</v>
      </c>
      <c r="B59" s="439" t="s">
        <v>303</v>
      </c>
      <c r="C59" s="440"/>
      <c r="D59" s="282" t="s">
        <v>348</v>
      </c>
      <c r="E59" s="233" t="s">
        <v>350</v>
      </c>
      <c r="F59" s="441" t="s">
        <v>343</v>
      </c>
      <c r="G59" s="442"/>
      <c r="H59" s="282" t="s">
        <v>309</v>
      </c>
      <c r="I59" s="283" t="s">
        <v>311</v>
      </c>
      <c r="J59" s="20"/>
      <c r="K59" s="20"/>
    </row>
    <row r="60" spans="1:11" ht="15.75">
      <c r="A60" s="234" t="s">
        <v>149</v>
      </c>
      <c r="B60" s="439" t="s">
        <v>347</v>
      </c>
      <c r="C60" s="440"/>
      <c r="D60" s="233" t="s">
        <v>319</v>
      </c>
      <c r="E60" s="233" t="s">
        <v>351</v>
      </c>
      <c r="F60" s="441" t="s">
        <v>39</v>
      </c>
      <c r="G60" s="442"/>
      <c r="H60" s="233" t="s">
        <v>39</v>
      </c>
      <c r="I60" s="200" t="s">
        <v>353</v>
      </c>
      <c r="J60" s="19"/>
      <c r="K60" s="19"/>
    </row>
    <row r="61" spans="1:9" ht="15.75">
      <c r="A61" s="11"/>
      <c r="B61" s="431" t="s">
        <v>38</v>
      </c>
      <c r="C61" s="432"/>
      <c r="D61" s="236" t="s">
        <v>320</v>
      </c>
      <c r="E61" s="236" t="s">
        <v>352</v>
      </c>
      <c r="F61" s="443" t="s">
        <v>345</v>
      </c>
      <c r="G61" s="444"/>
      <c r="H61" s="236" t="s">
        <v>310</v>
      </c>
      <c r="I61" s="206" t="s">
        <v>313</v>
      </c>
    </row>
    <row r="62" spans="1:11" ht="15.75">
      <c r="A62" s="11"/>
      <c r="B62" s="431" t="s">
        <v>168</v>
      </c>
      <c r="C62" s="432"/>
      <c r="D62" s="237" t="s">
        <v>349</v>
      </c>
      <c r="E62" s="237" t="s">
        <v>349</v>
      </c>
      <c r="F62" s="433" t="s">
        <v>44</v>
      </c>
      <c r="G62" s="434"/>
      <c r="H62" s="237" t="s">
        <v>39</v>
      </c>
      <c r="I62" s="238" t="s">
        <v>353</v>
      </c>
      <c r="J62" s="19"/>
      <c r="K62" s="19"/>
    </row>
    <row r="63" spans="1:11" ht="15.75">
      <c r="A63" s="226"/>
      <c r="B63" s="227"/>
      <c r="C63" s="195"/>
      <c r="D63" s="228"/>
      <c r="E63" s="194"/>
      <c r="F63" s="435" t="s">
        <v>39</v>
      </c>
      <c r="G63" s="436"/>
      <c r="H63" s="289"/>
      <c r="I63" s="229"/>
      <c r="J63" s="19"/>
      <c r="K63" s="19"/>
    </row>
    <row r="64" spans="1:11" ht="15.75">
      <c r="A64" s="11"/>
      <c r="B64" s="27"/>
      <c r="C64" s="192"/>
      <c r="D64" s="225"/>
      <c r="E64" s="5"/>
      <c r="F64" s="257"/>
      <c r="G64" s="180"/>
      <c r="H64" s="9"/>
      <c r="I64" s="10"/>
      <c r="J64" s="19"/>
      <c r="K64" s="19"/>
    </row>
    <row r="65" spans="1:11" ht="15.75">
      <c r="A65" s="258"/>
      <c r="B65" s="427"/>
      <c r="C65" s="428"/>
      <c r="D65" s="118"/>
      <c r="E65" s="261"/>
      <c r="F65" s="437"/>
      <c r="G65" s="438"/>
      <c r="H65" s="262"/>
      <c r="I65" s="16"/>
      <c r="J65" s="19"/>
      <c r="K65" s="19"/>
    </row>
    <row r="66" spans="1:11" ht="15.75">
      <c r="A66" s="11"/>
      <c r="B66" s="12"/>
      <c r="C66" s="201"/>
      <c r="D66" s="225"/>
      <c r="E66" s="5"/>
      <c r="F66" s="281"/>
      <c r="G66" s="256"/>
      <c r="H66" s="18"/>
      <c r="I66" s="16"/>
      <c r="J66" s="19"/>
      <c r="K66" s="19"/>
    </row>
    <row r="67" spans="1:11" ht="15.75">
      <c r="A67" s="284"/>
      <c r="B67" s="285"/>
      <c r="C67" s="290"/>
      <c r="D67" s="286"/>
      <c r="E67" s="287"/>
      <c r="F67" s="291"/>
      <c r="G67" s="292"/>
      <c r="H67" s="293"/>
      <c r="I67" s="301">
        <f>SUM(H64:H66)</f>
        <v>0</v>
      </c>
      <c r="J67" s="19"/>
      <c r="K67" s="19"/>
    </row>
    <row r="68" spans="1:11" ht="15.75">
      <c r="A68" s="11"/>
      <c r="B68" s="12"/>
      <c r="C68" s="201"/>
      <c r="D68" s="225"/>
      <c r="E68" s="5"/>
      <c r="F68" s="281"/>
      <c r="G68" s="259"/>
      <c r="H68" s="14"/>
      <c r="I68" s="16"/>
      <c r="J68" s="23"/>
      <c r="K68" s="23"/>
    </row>
    <row r="69" spans="1:11" ht="15.75">
      <c r="A69" s="226"/>
      <c r="B69" s="227"/>
      <c r="C69" s="203"/>
      <c r="D69" s="228"/>
      <c r="E69" s="194"/>
      <c r="F69" s="294"/>
      <c r="G69" s="295"/>
      <c r="H69" s="296" t="s">
        <v>354</v>
      </c>
      <c r="I69" s="229">
        <f>I48+I57</f>
        <v>1677500</v>
      </c>
      <c r="J69" s="20"/>
      <c r="K69" s="20"/>
    </row>
    <row r="70" spans="1:11" ht="15.75">
      <c r="A70" s="303" t="s">
        <v>357</v>
      </c>
      <c r="B70" s="423">
        <v>2</v>
      </c>
      <c r="C70" s="424"/>
      <c r="D70" s="304" t="s">
        <v>44</v>
      </c>
      <c r="E70" s="306" t="s">
        <v>13</v>
      </c>
      <c r="F70" s="305"/>
      <c r="G70" s="306"/>
      <c r="H70" s="307"/>
      <c r="I70" s="288"/>
      <c r="J70" s="20"/>
      <c r="K70" s="20"/>
    </row>
    <row r="71" spans="1:11" ht="15.75">
      <c r="A71" s="7"/>
      <c r="B71" s="12"/>
      <c r="C71" s="201"/>
      <c r="D71" s="202"/>
      <c r="E71" s="282"/>
      <c r="F71" s="255"/>
      <c r="G71" s="259"/>
      <c r="H71" s="14"/>
      <c r="I71" s="16"/>
      <c r="J71" s="20"/>
      <c r="K71" s="20"/>
    </row>
    <row r="72" spans="1:11" ht="15.75">
      <c r="A72" s="11"/>
      <c r="B72" s="12"/>
      <c r="C72" s="201"/>
      <c r="D72" s="275" t="s">
        <v>359</v>
      </c>
      <c r="E72" s="177" t="s">
        <v>358</v>
      </c>
      <c r="F72" s="255"/>
      <c r="G72" s="233" t="s">
        <v>39</v>
      </c>
      <c r="H72" s="315">
        <f>I69/2.5</f>
        <v>671000</v>
      </c>
      <c r="I72" s="310" t="s">
        <v>360</v>
      </c>
      <c r="J72" s="23"/>
      <c r="K72" s="23"/>
    </row>
    <row r="73" spans="1:11" ht="16.5" thickBot="1">
      <c r="A73" s="308"/>
      <c r="B73" s="32"/>
      <c r="C73" s="309"/>
      <c r="D73" s="311"/>
      <c r="E73" s="31"/>
      <c r="F73" s="312"/>
      <c r="G73" s="313"/>
      <c r="H73" s="314"/>
      <c r="I73" s="173"/>
      <c r="J73" s="5"/>
      <c r="K73" s="5"/>
    </row>
    <row r="74" spans="1:11" ht="15.75">
      <c r="A74" s="297"/>
      <c r="B74" s="298"/>
      <c r="C74" s="297"/>
      <c r="D74" s="297"/>
      <c r="E74" s="297"/>
      <c r="F74" s="297"/>
      <c r="G74" s="297"/>
      <c r="H74" s="297"/>
      <c r="I74" s="297"/>
      <c r="J74" s="5"/>
      <c r="K74" s="5"/>
    </row>
    <row r="75" spans="1:11" ht="15.75">
      <c r="A75" s="13"/>
      <c r="B75" s="12"/>
      <c r="C75" s="13"/>
      <c r="D75" s="13"/>
      <c r="E75" s="13"/>
      <c r="F75" s="13"/>
      <c r="G75" s="13"/>
      <c r="H75" s="13"/>
      <c r="I75" s="13"/>
      <c r="J75" s="5"/>
      <c r="K75" s="5"/>
    </row>
    <row r="76" spans="1:11" ht="15.75">
      <c r="A76" s="13"/>
      <c r="B76" s="12"/>
      <c r="C76" s="13"/>
      <c r="D76" s="13"/>
      <c r="E76" s="13"/>
      <c r="F76" s="13"/>
      <c r="G76" s="13"/>
      <c r="H76" s="13"/>
      <c r="I76" s="13"/>
      <c r="J76" s="5"/>
      <c r="K76" s="5"/>
    </row>
    <row r="77" spans="1:11" ht="15.75">
      <c r="A77" s="13"/>
      <c r="B77" s="12"/>
      <c r="C77" s="13"/>
      <c r="D77" s="13"/>
      <c r="E77" s="13"/>
      <c r="F77" s="13"/>
      <c r="G77" s="13"/>
      <c r="H77" s="13"/>
      <c r="I77" s="13"/>
      <c r="J77" s="5"/>
      <c r="K77" s="5"/>
    </row>
    <row r="78" spans="1:11" ht="15.75">
      <c r="A78" s="13"/>
      <c r="B78" s="12"/>
      <c r="C78" s="13"/>
      <c r="D78" s="13"/>
      <c r="E78" s="13"/>
      <c r="F78" s="13"/>
      <c r="G78" s="13"/>
      <c r="H78" s="13"/>
      <c r="I78" s="13"/>
      <c r="J78" s="5"/>
      <c r="K78" s="5"/>
    </row>
    <row r="79" spans="1:11" ht="16.5" thickBot="1">
      <c r="A79" s="13"/>
      <c r="B79" s="12"/>
      <c r="C79" s="13"/>
      <c r="D79" s="5"/>
      <c r="E79" s="5"/>
      <c r="F79" s="140"/>
      <c r="G79" s="140"/>
      <c r="H79" s="302"/>
      <c r="I79" s="23" t="s">
        <v>441</v>
      </c>
      <c r="J79" s="23"/>
      <c r="K79" s="23"/>
    </row>
    <row r="80" spans="1:11" ht="15.75">
      <c r="A80" s="186"/>
      <c r="B80" s="187"/>
      <c r="C80" s="187"/>
      <c r="D80" s="191"/>
      <c r="E80" s="212"/>
      <c r="F80" s="187"/>
      <c r="G80" s="187"/>
      <c r="H80" s="191"/>
      <c r="I80" s="188"/>
      <c r="J80" s="23"/>
      <c r="K80" s="23"/>
    </row>
    <row r="81" spans="1:11" ht="15.75">
      <c r="A81" s="6"/>
      <c r="B81" s="5"/>
      <c r="C81" s="5"/>
      <c r="D81" s="192"/>
      <c r="E81" s="457" t="s">
        <v>295</v>
      </c>
      <c r="F81" s="471"/>
      <c r="G81" s="471"/>
      <c r="H81" s="458"/>
      <c r="I81" s="200" t="s">
        <v>294</v>
      </c>
      <c r="J81" s="23"/>
      <c r="K81" s="23"/>
    </row>
    <row r="82" spans="1:11" ht="15.75">
      <c r="A82" s="6"/>
      <c r="B82" s="5"/>
      <c r="C82" s="465"/>
      <c r="D82" s="466"/>
      <c r="E82" s="473" t="s">
        <v>296</v>
      </c>
      <c r="F82" s="474"/>
      <c r="G82" s="474"/>
      <c r="H82" s="475"/>
      <c r="I82" s="199" t="s">
        <v>158</v>
      </c>
      <c r="J82" s="23"/>
      <c r="K82" s="23"/>
    </row>
    <row r="83" spans="1:11" ht="15.75">
      <c r="A83" s="6"/>
      <c r="B83" s="5"/>
      <c r="C83" s="476"/>
      <c r="D83" s="454"/>
      <c r="E83" s="457" t="s">
        <v>602</v>
      </c>
      <c r="F83" s="471"/>
      <c r="G83" s="471"/>
      <c r="H83" s="458"/>
      <c r="I83" s="10"/>
      <c r="J83" s="23"/>
      <c r="K83" s="23"/>
    </row>
    <row r="84" spans="1:11" ht="15.75">
      <c r="A84" s="6"/>
      <c r="B84" s="5"/>
      <c r="C84" s="5"/>
      <c r="D84" s="192"/>
      <c r="E84" s="464" t="s">
        <v>462</v>
      </c>
      <c r="F84" s="465"/>
      <c r="G84" s="465"/>
      <c r="H84" s="466"/>
      <c r="I84" s="198" t="s">
        <v>463</v>
      </c>
      <c r="J84" s="23"/>
      <c r="K84" s="23"/>
    </row>
    <row r="85" spans="1:11" ht="15.75">
      <c r="A85" s="193"/>
      <c r="B85" s="194"/>
      <c r="C85" s="194"/>
      <c r="D85" s="195"/>
      <c r="E85" s="467"/>
      <c r="F85" s="468"/>
      <c r="G85" s="468"/>
      <c r="H85" s="469"/>
      <c r="I85" s="196"/>
      <c r="J85" s="23"/>
      <c r="K85" s="23"/>
    </row>
    <row r="86" spans="1:11" ht="15.75">
      <c r="A86" s="6"/>
      <c r="B86" s="5"/>
      <c r="C86" s="5"/>
      <c r="D86" s="5"/>
      <c r="E86" s="197"/>
      <c r="F86" s="5"/>
      <c r="G86" s="5"/>
      <c r="H86" s="5"/>
      <c r="I86" s="10"/>
      <c r="J86" s="23"/>
      <c r="K86" s="23"/>
    </row>
    <row r="87" spans="1:11" ht="15.75">
      <c r="A87" s="470" t="s">
        <v>575</v>
      </c>
      <c r="B87" s="471"/>
      <c r="C87" s="471"/>
      <c r="D87" s="471"/>
      <c r="E87" s="471"/>
      <c r="F87" s="471"/>
      <c r="G87" s="471"/>
      <c r="H87" s="471"/>
      <c r="I87" s="472"/>
      <c r="J87" s="23"/>
      <c r="K87" s="23"/>
    </row>
    <row r="88" spans="1:11" ht="15.75">
      <c r="A88" s="470" t="s">
        <v>578</v>
      </c>
      <c r="B88" s="471"/>
      <c r="C88" s="471"/>
      <c r="D88" s="471"/>
      <c r="E88" s="471"/>
      <c r="F88" s="471"/>
      <c r="G88" s="471"/>
      <c r="H88" s="471"/>
      <c r="I88" s="472"/>
      <c r="J88" s="23"/>
      <c r="K88" s="23"/>
    </row>
    <row r="89" spans="1:11" ht="15.75">
      <c r="A89" s="477" t="s">
        <v>577</v>
      </c>
      <c r="B89" s="476"/>
      <c r="C89" s="476"/>
      <c r="D89" s="476"/>
      <c r="E89" s="476"/>
      <c r="F89" s="476"/>
      <c r="G89" s="476"/>
      <c r="H89" s="476"/>
      <c r="I89" s="478"/>
      <c r="J89" s="23"/>
      <c r="K89" s="23"/>
    </row>
    <row r="90" spans="1:11" ht="15.75">
      <c r="A90" s="477" t="s">
        <v>576</v>
      </c>
      <c r="B90" s="476"/>
      <c r="C90" s="476"/>
      <c r="D90" s="476"/>
      <c r="E90" s="476"/>
      <c r="F90" s="476"/>
      <c r="G90" s="476"/>
      <c r="H90" s="476"/>
      <c r="I90" s="478"/>
      <c r="J90" s="20"/>
      <c r="K90" s="20"/>
    </row>
    <row r="91" spans="1:11" ht="16.5" thickBot="1">
      <c r="A91" s="189"/>
      <c r="B91" s="31"/>
      <c r="C91" s="31"/>
      <c r="D91" s="31"/>
      <c r="E91" s="31"/>
      <c r="F91" s="31"/>
      <c r="G91" s="31"/>
      <c r="H91" s="31"/>
      <c r="I91" s="190"/>
      <c r="J91" s="5"/>
      <c r="K91" s="5"/>
    </row>
    <row r="92" spans="1:11" ht="15.75">
      <c r="A92" s="242" t="s">
        <v>298</v>
      </c>
      <c r="B92" s="243"/>
      <c r="C92" s="501"/>
      <c r="D92" s="502"/>
      <c r="E92" s="249" t="s">
        <v>300</v>
      </c>
      <c r="F92" s="249"/>
      <c r="G92" s="501"/>
      <c r="H92" s="501"/>
      <c r="I92" s="503"/>
      <c r="J92" s="23"/>
      <c r="K92" s="23"/>
    </row>
    <row r="93" spans="1:11" ht="15.75">
      <c r="A93" s="245" t="s">
        <v>299</v>
      </c>
      <c r="B93" s="332"/>
      <c r="C93" s="253"/>
      <c r="D93" s="254"/>
      <c r="E93" s="247" t="s">
        <v>321</v>
      </c>
      <c r="F93" s="247"/>
      <c r="G93" s="459" t="s">
        <v>468</v>
      </c>
      <c r="H93" s="459"/>
      <c r="I93" s="460"/>
      <c r="J93" s="23"/>
      <c r="K93" s="23"/>
    </row>
    <row r="94" spans="1:11" ht="15.75">
      <c r="A94" s="245"/>
      <c r="B94" s="246">
        <v>1</v>
      </c>
      <c r="C94" s="425" t="s">
        <v>464</v>
      </c>
      <c r="D94" s="426"/>
      <c r="E94" s="247"/>
      <c r="F94" s="249">
        <v>2</v>
      </c>
      <c r="G94" s="425" t="s">
        <v>621</v>
      </c>
      <c r="H94" s="425"/>
      <c r="I94" s="463"/>
      <c r="J94" s="23"/>
      <c r="K94" s="23"/>
    </row>
    <row r="95" spans="1:11" ht="15.75">
      <c r="A95" s="242"/>
      <c r="B95" s="246"/>
      <c r="C95" s="425" t="s">
        <v>465</v>
      </c>
      <c r="D95" s="426"/>
      <c r="E95" s="248"/>
      <c r="F95" s="247"/>
      <c r="G95" s="459" t="s">
        <v>469</v>
      </c>
      <c r="H95" s="459"/>
      <c r="I95" s="460"/>
      <c r="J95" s="23"/>
      <c r="K95" s="23"/>
    </row>
    <row r="96" spans="1:11" ht="15.75">
      <c r="A96" s="242"/>
      <c r="B96" s="246"/>
      <c r="C96" s="425"/>
      <c r="D96" s="426"/>
      <c r="E96" s="248"/>
      <c r="F96" s="249">
        <v>3</v>
      </c>
      <c r="G96" s="425" t="s">
        <v>622</v>
      </c>
      <c r="H96" s="425"/>
      <c r="I96" s="463"/>
      <c r="J96" s="23"/>
      <c r="K96" s="23"/>
    </row>
    <row r="97" spans="1:11" ht="15.75">
      <c r="A97" s="242"/>
      <c r="B97" s="246">
        <v>2</v>
      </c>
      <c r="C97" s="425" t="s">
        <v>466</v>
      </c>
      <c r="D97" s="426"/>
      <c r="E97" s="248"/>
      <c r="F97" s="247"/>
      <c r="G97" s="459" t="s">
        <v>470</v>
      </c>
      <c r="H97" s="459"/>
      <c r="I97" s="460"/>
      <c r="J97" s="23"/>
      <c r="K97" s="23"/>
    </row>
    <row r="98" spans="1:11" ht="15.75">
      <c r="A98" s="242"/>
      <c r="B98" s="246"/>
      <c r="C98" s="425" t="s">
        <v>467</v>
      </c>
      <c r="D98" s="426"/>
      <c r="E98" s="248"/>
      <c r="F98" s="249"/>
      <c r="G98" s="425"/>
      <c r="H98" s="425"/>
      <c r="I98" s="463"/>
      <c r="J98" s="23"/>
      <c r="K98" s="23"/>
    </row>
    <row r="99" spans="1:11" ht="15.75">
      <c r="A99" s="242"/>
      <c r="B99" s="246"/>
      <c r="C99" s="425"/>
      <c r="D99" s="426"/>
      <c r="E99" s="248"/>
      <c r="F99" s="249"/>
      <c r="G99" s="425"/>
      <c r="H99" s="425"/>
      <c r="I99" s="463"/>
      <c r="J99" s="23"/>
      <c r="K99" s="23"/>
    </row>
    <row r="100" spans="1:11" ht="15.75" customHeight="1">
      <c r="A100" s="242"/>
      <c r="B100" s="246"/>
      <c r="C100" s="425"/>
      <c r="D100" s="426"/>
      <c r="E100" s="248"/>
      <c r="F100" s="249"/>
      <c r="G100" s="425"/>
      <c r="H100" s="425"/>
      <c r="I100" s="463"/>
      <c r="J100" s="23"/>
      <c r="K100" s="23"/>
    </row>
    <row r="101" spans="1:11" ht="15.75" customHeight="1">
      <c r="A101" s="242"/>
      <c r="B101" s="246"/>
      <c r="C101" s="253"/>
      <c r="D101" s="254"/>
      <c r="E101" s="248"/>
      <c r="F101" s="249"/>
      <c r="G101" s="253"/>
      <c r="H101" s="253"/>
      <c r="I101" s="325"/>
      <c r="J101" s="23"/>
      <c r="K101" s="23"/>
    </row>
    <row r="102" spans="1:11" ht="15.75" customHeight="1">
      <c r="A102" s="242"/>
      <c r="B102" s="246"/>
      <c r="C102" s="253"/>
      <c r="D102" s="254"/>
      <c r="E102" s="248"/>
      <c r="F102" s="249"/>
      <c r="G102" s="253"/>
      <c r="H102" s="253"/>
      <c r="I102" s="325"/>
      <c r="J102" s="23"/>
      <c r="K102" s="23"/>
    </row>
    <row r="103" spans="1:11" ht="15.75" customHeight="1">
      <c r="A103" s="242"/>
      <c r="B103" s="246"/>
      <c r="C103" s="253"/>
      <c r="D103" s="254"/>
      <c r="E103" s="248"/>
      <c r="F103" s="249"/>
      <c r="G103" s="253"/>
      <c r="H103" s="253"/>
      <c r="I103" s="325"/>
      <c r="J103" s="23"/>
      <c r="K103" s="23"/>
    </row>
    <row r="104" spans="1:11" ht="15.75" customHeight="1">
      <c r="A104" s="242"/>
      <c r="B104" s="246"/>
      <c r="C104" s="253"/>
      <c r="D104" s="254"/>
      <c r="E104" s="248"/>
      <c r="F104" s="249"/>
      <c r="G104" s="253"/>
      <c r="H104" s="253"/>
      <c r="I104" s="325"/>
      <c r="J104" s="23"/>
      <c r="K104" s="23"/>
    </row>
    <row r="105" spans="1:11" ht="15.75" customHeight="1">
      <c r="A105" s="242"/>
      <c r="B105" s="246"/>
      <c r="C105" s="253"/>
      <c r="D105" s="254"/>
      <c r="E105" s="248"/>
      <c r="F105" s="249"/>
      <c r="G105" s="253"/>
      <c r="H105" s="253"/>
      <c r="I105" s="325"/>
      <c r="J105" s="23"/>
      <c r="K105" s="23"/>
    </row>
    <row r="106" spans="1:11" ht="15.75" customHeight="1">
      <c r="A106" s="242"/>
      <c r="B106" s="246"/>
      <c r="C106" s="253"/>
      <c r="D106" s="254"/>
      <c r="E106" s="248"/>
      <c r="F106" s="249"/>
      <c r="G106" s="253"/>
      <c r="H106" s="253"/>
      <c r="I106" s="325"/>
      <c r="J106" s="23"/>
      <c r="K106" s="23"/>
    </row>
    <row r="107" spans="1:11" ht="15.75" customHeight="1">
      <c r="A107" s="242"/>
      <c r="B107" s="246"/>
      <c r="C107" s="253"/>
      <c r="D107" s="254"/>
      <c r="E107" s="248"/>
      <c r="F107" s="249"/>
      <c r="G107" s="253"/>
      <c r="H107" s="253"/>
      <c r="I107" s="325"/>
      <c r="J107" s="23"/>
      <c r="K107" s="23"/>
    </row>
    <row r="108" spans="1:11" ht="15.75" customHeight="1">
      <c r="A108" s="242"/>
      <c r="B108" s="246"/>
      <c r="C108" s="253"/>
      <c r="D108" s="254"/>
      <c r="E108" s="248"/>
      <c r="F108" s="249"/>
      <c r="G108" s="253"/>
      <c r="H108" s="253"/>
      <c r="I108" s="325"/>
      <c r="J108" s="23"/>
      <c r="K108" s="23"/>
    </row>
    <row r="109" spans="1:11" ht="15.75" customHeight="1">
      <c r="A109" s="242"/>
      <c r="B109" s="246"/>
      <c r="C109" s="253"/>
      <c r="D109" s="254"/>
      <c r="E109" s="248"/>
      <c r="F109" s="249"/>
      <c r="G109" s="253"/>
      <c r="H109" s="253"/>
      <c r="I109" s="325"/>
      <c r="J109" s="23"/>
      <c r="K109" s="23"/>
    </row>
    <row r="110" spans="1:11" ht="15.75" customHeight="1">
      <c r="A110" s="242"/>
      <c r="B110" s="246"/>
      <c r="C110" s="253"/>
      <c r="D110" s="254"/>
      <c r="E110" s="248"/>
      <c r="F110" s="249"/>
      <c r="G110" s="253"/>
      <c r="H110" s="253"/>
      <c r="I110" s="325"/>
      <c r="J110" s="23"/>
      <c r="K110" s="23"/>
    </row>
    <row r="111" spans="1:11" ht="15.75" customHeight="1">
      <c r="A111" s="242"/>
      <c r="B111" s="246"/>
      <c r="C111" s="253"/>
      <c r="D111" s="254"/>
      <c r="E111" s="248"/>
      <c r="F111" s="249"/>
      <c r="G111" s="253"/>
      <c r="H111" s="253"/>
      <c r="I111" s="325"/>
      <c r="J111" s="23"/>
      <c r="K111" s="23"/>
    </row>
    <row r="112" spans="1:11" ht="16.5" thickBot="1">
      <c r="A112" s="207"/>
      <c r="B112" s="209"/>
      <c r="C112" s="250"/>
      <c r="D112" s="251"/>
      <c r="E112" s="213"/>
      <c r="F112" s="211"/>
      <c r="G112" s="250"/>
      <c r="H112" s="250"/>
      <c r="I112" s="252"/>
      <c r="J112" s="23"/>
      <c r="K112" s="23"/>
    </row>
    <row r="113" spans="1:11" ht="15.75">
      <c r="A113" s="224"/>
      <c r="B113" s="461" t="s">
        <v>303</v>
      </c>
      <c r="C113" s="462"/>
      <c r="D113" s="230"/>
      <c r="E113" s="231" t="s">
        <v>303</v>
      </c>
      <c r="F113" s="461" t="s">
        <v>314</v>
      </c>
      <c r="G113" s="462"/>
      <c r="H113" s="231" t="s">
        <v>309</v>
      </c>
      <c r="I113" s="232" t="s">
        <v>311</v>
      </c>
      <c r="J113" s="23"/>
      <c r="K113" s="23"/>
    </row>
    <row r="114" spans="1:11" ht="15.75">
      <c r="A114" s="7" t="s">
        <v>301</v>
      </c>
      <c r="B114" s="457" t="s">
        <v>304</v>
      </c>
      <c r="C114" s="458"/>
      <c r="D114" s="204" t="s">
        <v>319</v>
      </c>
      <c r="E114" s="106" t="s">
        <v>307</v>
      </c>
      <c r="F114" s="457" t="s">
        <v>315</v>
      </c>
      <c r="G114" s="458"/>
      <c r="H114" s="233" t="s">
        <v>39</v>
      </c>
      <c r="I114" s="200" t="s">
        <v>312</v>
      </c>
      <c r="J114" s="23"/>
      <c r="K114" s="23"/>
    </row>
    <row r="115" spans="1:11" ht="15.75">
      <c r="A115" s="234" t="s">
        <v>302</v>
      </c>
      <c r="B115" s="453" t="s">
        <v>305</v>
      </c>
      <c r="C115" s="454"/>
      <c r="D115" s="235" t="s">
        <v>320</v>
      </c>
      <c r="E115" s="205" t="s">
        <v>38</v>
      </c>
      <c r="F115" s="453" t="s">
        <v>316</v>
      </c>
      <c r="G115" s="454"/>
      <c r="H115" s="236" t="s">
        <v>310</v>
      </c>
      <c r="I115" s="206" t="s">
        <v>313</v>
      </c>
      <c r="J115" s="23"/>
      <c r="K115" s="23"/>
    </row>
    <row r="116" spans="1:11" ht="15.75">
      <c r="A116" s="11"/>
      <c r="B116" s="453" t="s">
        <v>306</v>
      </c>
      <c r="C116" s="454"/>
      <c r="D116" s="225"/>
      <c r="E116" s="205" t="s">
        <v>308</v>
      </c>
      <c r="F116" s="453" t="s">
        <v>317</v>
      </c>
      <c r="G116" s="454"/>
      <c r="H116" s="237" t="s">
        <v>39</v>
      </c>
      <c r="I116" s="238" t="s">
        <v>312</v>
      </c>
      <c r="J116" s="23"/>
      <c r="K116" s="23"/>
    </row>
    <row r="117" spans="1:11" ht="15.75">
      <c r="A117" s="226"/>
      <c r="B117" s="455"/>
      <c r="C117" s="456"/>
      <c r="D117" s="228"/>
      <c r="E117" s="239"/>
      <c r="F117" s="435" t="s">
        <v>318</v>
      </c>
      <c r="G117" s="436"/>
      <c r="H117" s="240"/>
      <c r="I117" s="241"/>
      <c r="J117" s="23"/>
      <c r="K117" s="23"/>
    </row>
    <row r="118" spans="1:11" ht="15.75">
      <c r="A118" s="258" t="s">
        <v>336</v>
      </c>
      <c r="B118" s="449">
        <v>1</v>
      </c>
      <c r="C118" s="450"/>
      <c r="D118" s="260">
        <v>1</v>
      </c>
      <c r="E118" s="261">
        <v>0.01</v>
      </c>
      <c r="F118" s="451">
        <f>BHNMS!F10</f>
        <v>47500</v>
      </c>
      <c r="G118" s="452"/>
      <c r="H118" s="262">
        <f>E118*F118</f>
        <v>475</v>
      </c>
      <c r="I118" s="16"/>
      <c r="J118" s="20"/>
      <c r="K118" s="20"/>
    </row>
    <row r="119" spans="1:11" ht="15.75">
      <c r="A119" s="258" t="s">
        <v>386</v>
      </c>
      <c r="B119" s="427">
        <v>1</v>
      </c>
      <c r="C119" s="428"/>
      <c r="D119" s="260">
        <v>1</v>
      </c>
      <c r="E119" s="261">
        <v>0.2</v>
      </c>
      <c r="F119" s="429">
        <f>BHNMS!F11</f>
        <v>52500</v>
      </c>
      <c r="G119" s="430"/>
      <c r="H119" s="262">
        <f>E119*F119</f>
        <v>10500</v>
      </c>
      <c r="I119" s="16"/>
      <c r="J119" s="20"/>
      <c r="K119" s="20"/>
    </row>
    <row r="120" spans="1:11" ht="15.75">
      <c r="A120" s="258" t="s">
        <v>338</v>
      </c>
      <c r="B120" s="427" t="s">
        <v>76</v>
      </c>
      <c r="C120" s="428"/>
      <c r="D120" s="260" t="s">
        <v>76</v>
      </c>
      <c r="E120" s="261" t="s">
        <v>76</v>
      </c>
      <c r="F120" s="480" t="s">
        <v>76</v>
      </c>
      <c r="G120" s="481"/>
      <c r="H120" s="262" t="s">
        <v>76</v>
      </c>
      <c r="I120" s="10"/>
      <c r="J120" s="23"/>
      <c r="K120" s="23"/>
    </row>
    <row r="121" spans="1:11" ht="15.75">
      <c r="A121" s="263"/>
      <c r="B121" s="264"/>
      <c r="C121" s="265"/>
      <c r="D121" s="266"/>
      <c r="E121" s="267"/>
      <c r="F121" s="268"/>
      <c r="G121" s="269"/>
      <c r="H121" s="270"/>
      <c r="I121" s="272">
        <f>SUM(H118:H120)</f>
        <v>10975</v>
      </c>
      <c r="J121" s="5"/>
      <c r="K121" s="5"/>
    </row>
    <row r="122" spans="1:11" ht="15.75">
      <c r="A122" s="58"/>
      <c r="B122" s="59"/>
      <c r="C122" s="216"/>
      <c r="D122" s="117"/>
      <c r="E122" s="55"/>
      <c r="F122" s="445" t="s">
        <v>344</v>
      </c>
      <c r="G122" s="446"/>
      <c r="H122" s="160" t="s">
        <v>309</v>
      </c>
      <c r="I122" s="273" t="s">
        <v>311</v>
      </c>
      <c r="J122" s="23"/>
      <c r="K122" s="23"/>
    </row>
    <row r="123" spans="1:11" ht="15.75">
      <c r="A123" s="7" t="s">
        <v>339</v>
      </c>
      <c r="B123" s="447" t="s">
        <v>341</v>
      </c>
      <c r="C123" s="448"/>
      <c r="D123" s="275" t="s">
        <v>342</v>
      </c>
      <c r="E123" s="55"/>
      <c r="F123" s="441" t="s">
        <v>39</v>
      </c>
      <c r="G123" s="442"/>
      <c r="H123" s="160" t="s">
        <v>39</v>
      </c>
      <c r="I123" s="200" t="s">
        <v>346</v>
      </c>
      <c r="J123" s="23"/>
      <c r="K123" s="23"/>
    </row>
    <row r="124" spans="1:11" ht="15.75">
      <c r="A124" s="234" t="s">
        <v>340</v>
      </c>
      <c r="B124" s="431" t="s">
        <v>38</v>
      </c>
      <c r="C124" s="432"/>
      <c r="D124" s="276" t="s">
        <v>44</v>
      </c>
      <c r="E124" s="55"/>
      <c r="F124" s="443" t="s">
        <v>345</v>
      </c>
      <c r="G124" s="444"/>
      <c r="H124" s="277" t="s">
        <v>310</v>
      </c>
      <c r="I124" s="206" t="s">
        <v>313</v>
      </c>
      <c r="J124" s="23"/>
      <c r="K124" s="23"/>
    </row>
    <row r="125" spans="1:11" ht="15.75">
      <c r="A125" s="58"/>
      <c r="B125" s="119"/>
      <c r="C125" s="215"/>
      <c r="D125" s="117"/>
      <c r="E125" s="55"/>
      <c r="F125" s="433" t="s">
        <v>44</v>
      </c>
      <c r="G125" s="434"/>
      <c r="H125" s="236" t="s">
        <v>39</v>
      </c>
      <c r="I125" s="238" t="s">
        <v>346</v>
      </c>
      <c r="J125" s="23"/>
      <c r="K125" s="23"/>
    </row>
    <row r="126" spans="1:11" ht="15.75">
      <c r="A126" s="217"/>
      <c r="B126" s="218"/>
      <c r="C126" s="219"/>
      <c r="D126" s="220"/>
      <c r="E126" s="221"/>
      <c r="F126" s="435" t="s">
        <v>39</v>
      </c>
      <c r="G126" s="436"/>
      <c r="H126" s="222"/>
      <c r="I126" s="223"/>
      <c r="J126" s="23"/>
      <c r="K126" s="23"/>
    </row>
    <row r="127" spans="1:11" ht="15.75">
      <c r="A127" s="58"/>
      <c r="B127" s="59"/>
      <c r="C127" s="216"/>
      <c r="D127" s="117"/>
      <c r="E127" s="55"/>
      <c r="F127" s="214"/>
      <c r="G127" s="147"/>
      <c r="H127" s="62"/>
      <c r="I127" s="63"/>
      <c r="J127" s="23"/>
      <c r="K127" s="23"/>
    </row>
    <row r="128" spans="1:11" ht="15.75">
      <c r="A128" s="258" t="s">
        <v>19</v>
      </c>
      <c r="B128" s="427">
        <v>0.3</v>
      </c>
      <c r="C128" s="428"/>
      <c r="D128" s="274" t="s">
        <v>15</v>
      </c>
      <c r="E128" s="118" t="s">
        <v>76</v>
      </c>
      <c r="F128" s="427">
        <f>BHNMS!F58</f>
        <v>7500</v>
      </c>
      <c r="G128" s="428"/>
      <c r="H128" s="262">
        <f>B128*F128</f>
        <v>2250</v>
      </c>
      <c r="I128" s="300"/>
      <c r="J128" s="23"/>
      <c r="K128" s="23"/>
    </row>
    <row r="129" spans="1:11" ht="15.75">
      <c r="A129" s="58"/>
      <c r="B129" s="59"/>
      <c r="C129" s="216"/>
      <c r="D129" s="117"/>
      <c r="E129" s="55"/>
      <c r="F129" s="214"/>
      <c r="G129" s="147"/>
      <c r="H129" s="62"/>
      <c r="I129" s="63"/>
      <c r="J129" s="23"/>
      <c r="K129" s="23"/>
    </row>
    <row r="130" spans="1:11" ht="15.75">
      <c r="A130" s="263"/>
      <c r="B130" s="264"/>
      <c r="C130" s="265"/>
      <c r="D130" s="266"/>
      <c r="E130" s="267"/>
      <c r="F130" s="278"/>
      <c r="G130" s="279"/>
      <c r="H130" s="280"/>
      <c r="I130" s="301">
        <f>SUM(H127:H129)</f>
        <v>2250</v>
      </c>
      <c r="J130" s="20"/>
      <c r="K130" s="20"/>
    </row>
    <row r="131" spans="1:11" ht="15.75">
      <c r="A131" s="58"/>
      <c r="B131" s="119"/>
      <c r="C131" s="215"/>
      <c r="D131" s="117"/>
      <c r="E131" s="55"/>
      <c r="F131" s="110"/>
      <c r="G131" s="109"/>
      <c r="H131" s="56"/>
      <c r="I131" s="57"/>
      <c r="J131" s="23"/>
      <c r="K131" s="23"/>
    </row>
    <row r="132" spans="1:11" ht="15.75">
      <c r="A132" s="7" t="s">
        <v>347</v>
      </c>
      <c r="B132" s="439" t="s">
        <v>303</v>
      </c>
      <c r="C132" s="440"/>
      <c r="D132" s="282" t="s">
        <v>348</v>
      </c>
      <c r="E132" s="233" t="s">
        <v>350</v>
      </c>
      <c r="F132" s="441" t="s">
        <v>343</v>
      </c>
      <c r="G132" s="442"/>
      <c r="H132" s="282" t="s">
        <v>309</v>
      </c>
      <c r="I132" s="283" t="s">
        <v>311</v>
      </c>
      <c r="J132" s="5"/>
      <c r="K132" s="5"/>
    </row>
    <row r="133" spans="1:11" ht="15.75">
      <c r="A133" s="234" t="s">
        <v>149</v>
      </c>
      <c r="B133" s="439" t="s">
        <v>347</v>
      </c>
      <c r="C133" s="440"/>
      <c r="D133" s="233" t="s">
        <v>319</v>
      </c>
      <c r="E133" s="233" t="s">
        <v>351</v>
      </c>
      <c r="F133" s="441" t="s">
        <v>39</v>
      </c>
      <c r="G133" s="442"/>
      <c r="H133" s="233" t="s">
        <v>39</v>
      </c>
      <c r="I133" s="200" t="s">
        <v>353</v>
      </c>
      <c r="J133" s="23"/>
      <c r="K133" s="23"/>
    </row>
    <row r="134" spans="1:11" ht="15.75">
      <c r="A134" s="11"/>
      <c r="B134" s="431" t="s">
        <v>38</v>
      </c>
      <c r="C134" s="432"/>
      <c r="D134" s="236" t="s">
        <v>320</v>
      </c>
      <c r="E134" s="236" t="s">
        <v>352</v>
      </c>
      <c r="F134" s="443" t="s">
        <v>345</v>
      </c>
      <c r="G134" s="444"/>
      <c r="H134" s="236" t="s">
        <v>310</v>
      </c>
      <c r="I134" s="206" t="s">
        <v>313</v>
      </c>
      <c r="J134" s="23"/>
      <c r="K134" s="23"/>
    </row>
    <row r="135" spans="1:11" ht="15.75">
      <c r="A135" s="11"/>
      <c r="B135" s="431" t="s">
        <v>168</v>
      </c>
      <c r="C135" s="432"/>
      <c r="D135" s="237" t="s">
        <v>349</v>
      </c>
      <c r="E135" s="237" t="s">
        <v>349</v>
      </c>
      <c r="F135" s="433" t="s">
        <v>44</v>
      </c>
      <c r="G135" s="434"/>
      <c r="H135" s="237" t="s">
        <v>39</v>
      </c>
      <c r="I135" s="238" t="s">
        <v>353</v>
      </c>
      <c r="J135" s="23"/>
      <c r="K135" s="23"/>
    </row>
    <row r="136" spans="1:11" ht="15.75">
      <c r="A136" s="226"/>
      <c r="B136" s="227"/>
      <c r="C136" s="195"/>
      <c r="D136" s="228"/>
      <c r="E136" s="194"/>
      <c r="F136" s="435" t="s">
        <v>39</v>
      </c>
      <c r="G136" s="436"/>
      <c r="H136" s="289"/>
      <c r="I136" s="229"/>
      <c r="J136" s="23"/>
      <c r="K136" s="23"/>
    </row>
    <row r="137" spans="1:11" ht="15.75">
      <c r="A137" s="11"/>
      <c r="B137" s="27"/>
      <c r="C137" s="192"/>
      <c r="D137" s="225"/>
      <c r="E137" s="5"/>
      <c r="F137" s="257"/>
      <c r="G137" s="180"/>
      <c r="H137" s="9"/>
      <c r="I137" s="10"/>
      <c r="J137" s="23"/>
      <c r="K137" s="23"/>
    </row>
    <row r="138" spans="1:11" ht="15.75">
      <c r="A138" s="258"/>
      <c r="B138" s="427"/>
      <c r="C138" s="428"/>
      <c r="D138" s="118"/>
      <c r="E138" s="261"/>
      <c r="F138" s="437"/>
      <c r="G138" s="438"/>
      <c r="H138" s="262"/>
      <c r="I138" s="16"/>
      <c r="J138" s="23"/>
      <c r="K138" s="23"/>
    </row>
    <row r="139" spans="1:11" ht="15.75">
      <c r="A139" s="11"/>
      <c r="B139" s="12"/>
      <c r="C139" s="201"/>
      <c r="D139" s="225"/>
      <c r="E139" s="5"/>
      <c r="F139" s="281"/>
      <c r="G139" s="256"/>
      <c r="H139" s="18"/>
      <c r="I139" s="16"/>
      <c r="J139" s="23"/>
      <c r="K139" s="23"/>
    </row>
    <row r="140" spans="1:11" ht="15.75">
      <c r="A140" s="284"/>
      <c r="B140" s="285"/>
      <c r="C140" s="290"/>
      <c r="D140" s="286"/>
      <c r="E140" s="287"/>
      <c r="F140" s="291"/>
      <c r="G140" s="292"/>
      <c r="H140" s="293"/>
      <c r="I140" s="301">
        <f>SUM(H137:H139)</f>
        <v>0</v>
      </c>
      <c r="J140" s="23"/>
      <c r="K140" s="23"/>
    </row>
    <row r="141" spans="1:11" ht="15.75">
      <c r="A141" s="11"/>
      <c r="B141" s="12"/>
      <c r="C141" s="201"/>
      <c r="D141" s="225"/>
      <c r="E141" s="5"/>
      <c r="F141" s="281"/>
      <c r="G141" s="259"/>
      <c r="H141" s="14"/>
      <c r="I141" s="16"/>
      <c r="J141" s="20"/>
      <c r="K141" s="20"/>
    </row>
    <row r="142" spans="1:11" ht="15.75">
      <c r="A142" s="226"/>
      <c r="B142" s="227"/>
      <c r="C142" s="203"/>
      <c r="D142" s="228"/>
      <c r="E142" s="194"/>
      <c r="F142" s="294"/>
      <c r="G142" s="295"/>
      <c r="H142" s="296" t="s">
        <v>354</v>
      </c>
      <c r="I142" s="229">
        <f>I121+I130+I140</f>
        <v>13225</v>
      </c>
      <c r="J142" s="23"/>
      <c r="K142" s="23"/>
    </row>
    <row r="143" spans="1:11" ht="15.75">
      <c r="A143" s="303" t="s">
        <v>357</v>
      </c>
      <c r="B143" s="423">
        <v>1</v>
      </c>
      <c r="C143" s="424"/>
      <c r="D143" s="304" t="s">
        <v>44</v>
      </c>
      <c r="E143" s="306" t="s">
        <v>12</v>
      </c>
      <c r="F143" s="305"/>
      <c r="G143" s="306"/>
      <c r="H143" s="307"/>
      <c r="I143" s="288"/>
      <c r="J143" s="23"/>
      <c r="K143" s="23"/>
    </row>
    <row r="144" spans="1:11" ht="15.75">
      <c r="A144" s="7"/>
      <c r="B144" s="12"/>
      <c r="C144" s="201"/>
      <c r="D144" s="202"/>
      <c r="E144" s="282"/>
      <c r="F144" s="255"/>
      <c r="G144" s="259"/>
      <c r="H144" s="14"/>
      <c r="I144" s="16"/>
      <c r="J144" s="23"/>
      <c r="K144" s="23"/>
    </row>
    <row r="145" spans="1:11" ht="15.75">
      <c r="A145" s="11"/>
      <c r="B145" s="12"/>
      <c r="C145" s="201"/>
      <c r="D145" s="275" t="s">
        <v>359</v>
      </c>
      <c r="E145" s="177" t="s">
        <v>358</v>
      </c>
      <c r="F145" s="255"/>
      <c r="G145" s="233" t="s">
        <v>39</v>
      </c>
      <c r="H145" s="315">
        <f>I142/1</f>
        <v>13225</v>
      </c>
      <c r="I145" s="310" t="s">
        <v>425</v>
      </c>
      <c r="J145" s="23"/>
      <c r="K145" s="23"/>
    </row>
    <row r="146" spans="1:11" ht="16.5" thickBot="1">
      <c r="A146" s="308"/>
      <c r="B146" s="32"/>
      <c r="C146" s="309"/>
      <c r="D146" s="311"/>
      <c r="E146" s="31"/>
      <c r="F146" s="312"/>
      <c r="G146" s="313"/>
      <c r="H146" s="314"/>
      <c r="I146" s="173"/>
      <c r="J146" s="23"/>
      <c r="K146" s="23"/>
    </row>
    <row r="147" spans="1:11" ht="15.75">
      <c r="A147" s="13"/>
      <c r="B147" s="12"/>
      <c r="C147" s="13"/>
      <c r="D147" s="5"/>
      <c r="E147" s="5"/>
      <c r="F147" s="140"/>
      <c r="G147" s="302"/>
      <c r="H147" s="140"/>
      <c r="I147" s="23"/>
      <c r="J147" s="23"/>
      <c r="K147" s="23"/>
    </row>
    <row r="148" spans="1:11" ht="15.75">
      <c r="A148" s="13"/>
      <c r="B148" s="12"/>
      <c r="C148" s="13"/>
      <c r="D148" s="5"/>
      <c r="E148" s="5"/>
      <c r="F148" s="140"/>
      <c r="G148" s="302"/>
      <c r="H148" s="140"/>
      <c r="I148" s="23"/>
      <c r="J148" s="23"/>
      <c r="K148" s="23"/>
    </row>
    <row r="149" spans="1:11" ht="15.75">
      <c r="A149" s="13"/>
      <c r="B149" s="12"/>
      <c r="C149" s="13"/>
      <c r="D149" s="5"/>
      <c r="E149" s="5"/>
      <c r="F149" s="140"/>
      <c r="G149" s="302"/>
      <c r="H149" s="140"/>
      <c r="I149" s="23"/>
      <c r="J149" s="23"/>
      <c r="K149" s="23"/>
    </row>
    <row r="150" spans="1:11" ht="15.75">
      <c r="A150" s="13"/>
      <c r="B150" s="12"/>
      <c r="C150" s="13"/>
      <c r="D150" s="5"/>
      <c r="E150" s="5"/>
      <c r="F150" s="140"/>
      <c r="G150" s="302"/>
      <c r="H150" s="140"/>
      <c r="I150" s="23"/>
      <c r="J150" s="23"/>
      <c r="K150" s="23"/>
    </row>
    <row r="151" spans="1:11" ht="15.75">
      <c r="A151" s="13"/>
      <c r="B151" s="12"/>
      <c r="C151" s="13"/>
      <c r="D151" s="5"/>
      <c r="E151" s="5"/>
      <c r="F151" s="140"/>
      <c r="G151" s="302"/>
      <c r="H151" s="140"/>
      <c r="I151" s="23"/>
      <c r="J151" s="23"/>
      <c r="K151" s="23"/>
    </row>
    <row r="152" spans="1:11" ht="15.75">
      <c r="A152" s="13"/>
      <c r="B152" s="12"/>
      <c r="C152" s="13"/>
      <c r="D152" s="5"/>
      <c r="E152" s="5"/>
      <c r="F152" s="140"/>
      <c r="G152" s="302"/>
      <c r="H152" s="140"/>
      <c r="I152" s="23"/>
      <c r="J152" s="23"/>
      <c r="K152" s="23"/>
    </row>
    <row r="153" spans="1:11" ht="15.75">
      <c r="A153" s="13"/>
      <c r="B153" s="12"/>
      <c r="C153" s="13"/>
      <c r="D153" s="5"/>
      <c r="E153" s="5"/>
      <c r="F153" s="140"/>
      <c r="G153" s="302"/>
      <c r="H153" s="140"/>
      <c r="I153" s="23"/>
      <c r="J153" s="23"/>
      <c r="K153" s="23"/>
    </row>
    <row r="154" spans="1:11" ht="15.75">
      <c r="A154" s="13"/>
      <c r="B154" s="12"/>
      <c r="C154" s="13"/>
      <c r="D154" s="5"/>
      <c r="E154" s="5"/>
      <c r="F154" s="140"/>
      <c r="G154" s="302"/>
      <c r="H154" s="140"/>
      <c r="I154" s="23"/>
      <c r="J154" s="23"/>
      <c r="K154" s="23"/>
    </row>
    <row r="155" spans="1:11" ht="15.75">
      <c r="A155" s="13"/>
      <c r="B155" s="12"/>
      <c r="C155" s="13"/>
      <c r="D155" s="5"/>
      <c r="E155" s="5"/>
      <c r="F155" s="140"/>
      <c r="G155" s="302"/>
      <c r="H155" s="140"/>
      <c r="I155" s="23"/>
      <c r="J155" s="23"/>
      <c r="K155" s="23"/>
    </row>
    <row r="156" spans="1:11" ht="15.75">
      <c r="A156" s="13"/>
      <c r="B156" s="12"/>
      <c r="C156" s="13"/>
      <c r="D156" s="5"/>
      <c r="E156" s="5"/>
      <c r="F156" s="140"/>
      <c r="G156" s="302"/>
      <c r="H156" s="140"/>
      <c r="I156" s="23"/>
      <c r="J156" s="23"/>
      <c r="K156" s="23"/>
    </row>
    <row r="157" spans="1:11" ht="16.5" thickBot="1">
      <c r="A157" s="13"/>
      <c r="B157" s="12"/>
      <c r="C157" s="13"/>
      <c r="D157" s="5"/>
      <c r="E157" s="5"/>
      <c r="F157" s="299"/>
      <c r="G157" s="13"/>
      <c r="H157" s="140"/>
      <c r="I157" s="23" t="s">
        <v>442</v>
      </c>
      <c r="J157" s="23"/>
      <c r="K157" s="23"/>
    </row>
    <row r="158" spans="1:11" ht="15.75">
      <c r="A158" s="186"/>
      <c r="B158" s="187"/>
      <c r="C158" s="187"/>
      <c r="D158" s="191"/>
      <c r="E158" s="212"/>
      <c r="F158" s="187"/>
      <c r="G158" s="187"/>
      <c r="H158" s="191"/>
      <c r="I158" s="188"/>
      <c r="J158" s="20"/>
      <c r="K158" s="20"/>
    </row>
    <row r="159" spans="1:11" ht="15.75">
      <c r="A159" s="6"/>
      <c r="B159" s="5"/>
      <c r="C159" s="5"/>
      <c r="D159" s="192"/>
      <c r="E159" s="457" t="s">
        <v>295</v>
      </c>
      <c r="F159" s="471"/>
      <c r="G159" s="471"/>
      <c r="H159" s="458"/>
      <c r="I159" s="200" t="s">
        <v>294</v>
      </c>
      <c r="J159" s="23"/>
      <c r="K159" s="23"/>
    </row>
    <row r="160" spans="1:11" ht="15.75">
      <c r="A160" s="6"/>
      <c r="B160" s="5"/>
      <c r="C160" s="465"/>
      <c r="D160" s="466"/>
      <c r="E160" s="473" t="s">
        <v>296</v>
      </c>
      <c r="F160" s="474"/>
      <c r="G160" s="474"/>
      <c r="H160" s="475"/>
      <c r="I160" s="199" t="s">
        <v>158</v>
      </c>
      <c r="J160" s="5"/>
      <c r="K160" s="5"/>
    </row>
    <row r="161" spans="1:11" ht="15.75">
      <c r="A161" s="6"/>
      <c r="B161" s="5"/>
      <c r="C161" s="476"/>
      <c r="D161" s="454"/>
      <c r="E161" s="457" t="s">
        <v>603</v>
      </c>
      <c r="F161" s="471"/>
      <c r="G161" s="471"/>
      <c r="H161" s="458"/>
      <c r="I161" s="10"/>
      <c r="J161" s="23"/>
      <c r="K161" s="23"/>
    </row>
    <row r="162" spans="1:11" ht="15.75">
      <c r="A162" s="6"/>
      <c r="B162" s="5"/>
      <c r="C162" s="5"/>
      <c r="D162" s="192"/>
      <c r="E162" s="453" t="s">
        <v>471</v>
      </c>
      <c r="F162" s="476"/>
      <c r="G162" s="476"/>
      <c r="H162" s="454"/>
      <c r="I162" s="198" t="s">
        <v>472</v>
      </c>
      <c r="J162" s="23"/>
      <c r="K162" s="23"/>
    </row>
    <row r="163" spans="1:11" ht="15.75">
      <c r="A163" s="193"/>
      <c r="B163" s="194"/>
      <c r="C163" s="194"/>
      <c r="D163" s="195"/>
      <c r="E163" s="467"/>
      <c r="F163" s="468"/>
      <c r="G163" s="468"/>
      <c r="H163" s="469"/>
      <c r="I163" s="196"/>
      <c r="J163" s="23"/>
      <c r="K163" s="23"/>
    </row>
    <row r="164" spans="1:11" ht="15.75">
      <c r="A164" s="6"/>
      <c r="B164" s="5"/>
      <c r="C164" s="5"/>
      <c r="D164" s="5"/>
      <c r="E164" s="197"/>
      <c r="F164" s="5"/>
      <c r="G164" s="5"/>
      <c r="H164" s="5"/>
      <c r="I164" s="10"/>
      <c r="J164" s="23"/>
      <c r="K164" s="23"/>
    </row>
    <row r="165" spans="1:11" ht="15.75">
      <c r="A165" s="470" t="s">
        <v>575</v>
      </c>
      <c r="B165" s="471"/>
      <c r="C165" s="471"/>
      <c r="D165" s="471"/>
      <c r="E165" s="471"/>
      <c r="F165" s="471"/>
      <c r="G165" s="471"/>
      <c r="H165" s="471"/>
      <c r="I165" s="472"/>
      <c r="J165" s="23"/>
      <c r="K165" s="23"/>
    </row>
    <row r="166" spans="1:11" ht="15.75">
      <c r="A166" s="470" t="s">
        <v>578</v>
      </c>
      <c r="B166" s="471"/>
      <c r="C166" s="471"/>
      <c r="D166" s="471"/>
      <c r="E166" s="471"/>
      <c r="F166" s="471"/>
      <c r="G166" s="471"/>
      <c r="H166" s="471"/>
      <c r="I166" s="472"/>
      <c r="J166" s="23"/>
      <c r="K166" s="23"/>
    </row>
    <row r="167" spans="1:11" ht="15.75">
      <c r="A167" s="477" t="s">
        <v>577</v>
      </c>
      <c r="B167" s="476"/>
      <c r="C167" s="476"/>
      <c r="D167" s="476"/>
      <c r="E167" s="476"/>
      <c r="F167" s="476"/>
      <c r="G167" s="476"/>
      <c r="H167" s="476"/>
      <c r="I167" s="478"/>
      <c r="J167" s="23"/>
      <c r="K167" s="23"/>
    </row>
    <row r="168" spans="1:11" ht="15.75">
      <c r="A168" s="477" t="s">
        <v>576</v>
      </c>
      <c r="B168" s="476"/>
      <c r="C168" s="476"/>
      <c r="D168" s="476"/>
      <c r="E168" s="476"/>
      <c r="F168" s="476"/>
      <c r="G168" s="476"/>
      <c r="H168" s="476"/>
      <c r="I168" s="478"/>
      <c r="J168" s="23"/>
      <c r="K168" s="23"/>
    </row>
    <row r="169" spans="1:11" ht="16.5" customHeight="1" thickBot="1">
      <c r="A169" s="189"/>
      <c r="B169" s="31"/>
      <c r="C169" s="31"/>
      <c r="D169" s="31"/>
      <c r="E169" s="31"/>
      <c r="F169" s="31"/>
      <c r="G169" s="31"/>
      <c r="H169" s="31"/>
      <c r="I169" s="190"/>
      <c r="J169" s="20"/>
      <c r="K169" s="20"/>
    </row>
    <row r="170" spans="1:11" ht="15.75">
      <c r="A170" s="242"/>
      <c r="B170" s="243"/>
      <c r="C170" s="243"/>
      <c r="D170" s="244"/>
      <c r="E170" s="249"/>
      <c r="F170" s="334"/>
      <c r="G170" s="493"/>
      <c r="H170" s="493"/>
      <c r="I170" s="494"/>
      <c r="J170" s="23"/>
      <c r="K170" s="23"/>
    </row>
    <row r="171" spans="1:11" ht="16.5" customHeight="1">
      <c r="A171" s="242" t="s">
        <v>298</v>
      </c>
      <c r="B171" s="322">
        <v>1</v>
      </c>
      <c r="C171" s="425" t="s">
        <v>473</v>
      </c>
      <c r="D171" s="426"/>
      <c r="E171" s="249"/>
      <c r="F171" s="334"/>
      <c r="G171" s="246"/>
      <c r="H171" s="332"/>
      <c r="I171" s="336"/>
      <c r="J171" s="23"/>
      <c r="K171" s="23"/>
    </row>
    <row r="172" spans="1:11" ht="15.75" customHeight="1">
      <c r="A172" s="245"/>
      <c r="B172" s="322">
        <v>2</v>
      </c>
      <c r="C172" s="425" t="s">
        <v>474</v>
      </c>
      <c r="D172" s="426"/>
      <c r="E172" s="333" t="s">
        <v>300</v>
      </c>
      <c r="F172" s="337">
        <v>1</v>
      </c>
      <c r="G172" s="459" t="s">
        <v>475</v>
      </c>
      <c r="H172" s="459"/>
      <c r="I172" s="460"/>
      <c r="J172" s="5"/>
      <c r="K172" s="5"/>
    </row>
    <row r="173" spans="1:11" ht="15.75" customHeight="1">
      <c r="A173" s="245"/>
      <c r="B173" s="322"/>
      <c r="C173" s="425"/>
      <c r="D173" s="426"/>
      <c r="E173" s="247"/>
      <c r="F173" s="321">
        <v>2</v>
      </c>
      <c r="G173" s="425" t="s">
        <v>623</v>
      </c>
      <c r="H173" s="425"/>
      <c r="I173" s="463"/>
      <c r="J173" s="5"/>
      <c r="K173" s="5"/>
    </row>
    <row r="174" spans="1:11" ht="15.75" customHeight="1">
      <c r="A174" s="245" t="s">
        <v>299</v>
      </c>
      <c r="B174" s="322">
        <v>1</v>
      </c>
      <c r="C174" s="425" t="s">
        <v>473</v>
      </c>
      <c r="D174" s="426"/>
      <c r="E174" s="248"/>
      <c r="F174" s="337">
        <v>2</v>
      </c>
      <c r="G174" s="459" t="s">
        <v>476</v>
      </c>
      <c r="H174" s="459"/>
      <c r="I174" s="460"/>
      <c r="J174" s="23"/>
      <c r="K174" s="23"/>
    </row>
    <row r="175" spans="1:11" ht="15.75" customHeight="1">
      <c r="A175" s="245"/>
      <c r="B175" s="322">
        <v>2</v>
      </c>
      <c r="C175" s="425" t="s">
        <v>474</v>
      </c>
      <c r="D175" s="426"/>
      <c r="E175" s="248"/>
      <c r="F175" s="337"/>
      <c r="G175" s="459" t="s">
        <v>477</v>
      </c>
      <c r="H175" s="459"/>
      <c r="I175" s="460"/>
      <c r="J175" s="23"/>
      <c r="K175" s="23"/>
    </row>
    <row r="176" spans="1:11" ht="15.75" customHeight="1">
      <c r="A176" s="245"/>
      <c r="B176" s="322"/>
      <c r="C176" s="425"/>
      <c r="D176" s="426"/>
      <c r="E176" s="248"/>
      <c r="F176" s="321">
        <v>3</v>
      </c>
      <c r="G176" s="425" t="s">
        <v>478</v>
      </c>
      <c r="H176" s="425"/>
      <c r="I176" s="463"/>
      <c r="J176" s="23"/>
      <c r="K176" s="23"/>
    </row>
    <row r="177" spans="1:11" ht="15.75">
      <c r="A177" s="245"/>
      <c r="B177" s="322"/>
      <c r="C177" s="425"/>
      <c r="D177" s="426"/>
      <c r="E177" s="248"/>
      <c r="F177" s="321"/>
      <c r="G177" s="425"/>
      <c r="H177" s="425"/>
      <c r="I177" s="463"/>
      <c r="J177" s="23"/>
      <c r="K177" s="23"/>
    </row>
    <row r="178" spans="1:11" ht="15.75" customHeight="1">
      <c r="A178" s="245"/>
      <c r="B178" s="322"/>
      <c r="C178" s="425"/>
      <c r="D178" s="426"/>
      <c r="E178" s="247" t="s">
        <v>321</v>
      </c>
      <c r="F178" s="337">
        <v>1</v>
      </c>
      <c r="G178" s="459" t="s">
        <v>475</v>
      </c>
      <c r="H178" s="459"/>
      <c r="I178" s="460"/>
      <c r="J178" s="23"/>
      <c r="K178" s="23"/>
    </row>
    <row r="179" spans="1:11" ht="15.75" customHeight="1">
      <c r="A179" s="245"/>
      <c r="B179" s="322"/>
      <c r="C179" s="425"/>
      <c r="D179" s="426"/>
      <c r="E179" s="247"/>
      <c r="F179" s="321">
        <v>2</v>
      </c>
      <c r="G179" s="425" t="s">
        <v>623</v>
      </c>
      <c r="H179" s="425"/>
      <c r="I179" s="463"/>
      <c r="J179" s="23"/>
      <c r="K179" s="23"/>
    </row>
    <row r="180" spans="1:11" ht="15.75" customHeight="1">
      <c r="A180" s="242"/>
      <c r="B180" s="246"/>
      <c r="C180" s="253"/>
      <c r="D180" s="254"/>
      <c r="E180" s="248"/>
      <c r="F180" s="337">
        <v>2</v>
      </c>
      <c r="G180" s="459" t="s">
        <v>476</v>
      </c>
      <c r="H180" s="459"/>
      <c r="I180" s="460"/>
      <c r="J180" s="23"/>
      <c r="K180" s="23"/>
    </row>
    <row r="181" spans="1:11" ht="15.75" customHeight="1">
      <c r="A181" s="242"/>
      <c r="B181" s="246"/>
      <c r="C181" s="253"/>
      <c r="D181" s="254"/>
      <c r="E181" s="248"/>
      <c r="F181" s="337"/>
      <c r="G181" s="459" t="s">
        <v>477</v>
      </c>
      <c r="H181" s="459"/>
      <c r="I181" s="460"/>
      <c r="J181" s="23"/>
      <c r="K181" s="23"/>
    </row>
    <row r="182" spans="1:11" ht="15.75" customHeight="1">
      <c r="A182" s="242"/>
      <c r="B182" s="246"/>
      <c r="C182" s="253"/>
      <c r="D182" s="254"/>
      <c r="E182" s="248"/>
      <c r="F182" s="321">
        <v>3</v>
      </c>
      <c r="G182" s="425" t="s">
        <v>478</v>
      </c>
      <c r="H182" s="425"/>
      <c r="I182" s="463"/>
      <c r="J182" s="23"/>
      <c r="K182" s="23"/>
    </row>
    <row r="183" spans="1:11" ht="15.75" customHeight="1">
      <c r="A183" s="242"/>
      <c r="B183" s="246"/>
      <c r="C183" s="253"/>
      <c r="D183" s="254"/>
      <c r="E183" s="248"/>
      <c r="F183" s="321"/>
      <c r="G183" s="253"/>
      <c r="H183" s="253"/>
      <c r="I183" s="325"/>
      <c r="J183" s="23"/>
      <c r="K183" s="23"/>
    </row>
    <row r="184" spans="1:11" ht="15.75" customHeight="1">
      <c r="A184" s="242"/>
      <c r="B184" s="246"/>
      <c r="C184" s="253"/>
      <c r="D184" s="254"/>
      <c r="E184" s="248"/>
      <c r="F184" s="321"/>
      <c r="G184" s="253"/>
      <c r="H184" s="253"/>
      <c r="I184" s="325"/>
      <c r="J184" s="23"/>
      <c r="K184" s="23"/>
    </row>
    <row r="185" spans="1:11" ht="15.75" customHeight="1">
      <c r="A185" s="242"/>
      <c r="B185" s="246"/>
      <c r="C185" s="253"/>
      <c r="D185" s="254"/>
      <c r="E185" s="248"/>
      <c r="F185" s="321"/>
      <c r="G185" s="253"/>
      <c r="H185" s="253"/>
      <c r="I185" s="325"/>
      <c r="J185" s="23"/>
      <c r="K185" s="23"/>
    </row>
    <row r="186" spans="1:11" ht="15.75" customHeight="1">
      <c r="A186" s="242"/>
      <c r="B186" s="246"/>
      <c r="C186" s="253"/>
      <c r="D186" s="254"/>
      <c r="E186" s="248"/>
      <c r="F186" s="321"/>
      <c r="G186" s="253"/>
      <c r="H186" s="253"/>
      <c r="I186" s="325"/>
      <c r="J186" s="23"/>
      <c r="K186" s="23"/>
    </row>
    <row r="187" spans="1:11" ht="15.75" customHeight="1">
      <c r="A187" s="242"/>
      <c r="B187" s="246"/>
      <c r="C187" s="253"/>
      <c r="D187" s="254"/>
      <c r="E187" s="248"/>
      <c r="F187" s="321"/>
      <c r="G187" s="253"/>
      <c r="H187" s="253"/>
      <c r="I187" s="325"/>
      <c r="J187" s="23"/>
      <c r="K187" s="23"/>
    </row>
    <row r="188" spans="1:11" ht="15.75" customHeight="1">
      <c r="A188" s="242"/>
      <c r="B188" s="246"/>
      <c r="C188" s="253"/>
      <c r="D188" s="254"/>
      <c r="E188" s="248"/>
      <c r="F188" s="321"/>
      <c r="G188" s="253"/>
      <c r="H188" s="253"/>
      <c r="I188" s="325"/>
      <c r="J188" s="23"/>
      <c r="K188" s="23"/>
    </row>
    <row r="189" spans="1:11" ht="15.75" customHeight="1">
      <c r="A189" s="242"/>
      <c r="B189" s="246"/>
      <c r="C189" s="253"/>
      <c r="D189" s="254"/>
      <c r="E189" s="248"/>
      <c r="F189" s="321"/>
      <c r="G189" s="253"/>
      <c r="H189" s="253"/>
      <c r="I189" s="325"/>
      <c r="J189" s="23"/>
      <c r="K189" s="23"/>
    </row>
    <row r="190" spans="1:11" ht="16.5" thickBot="1">
      <c r="A190" s="207"/>
      <c r="B190" s="209"/>
      <c r="C190" s="250"/>
      <c r="D190" s="251"/>
      <c r="E190" s="213"/>
      <c r="F190" s="335"/>
      <c r="G190" s="250"/>
      <c r="H190" s="250"/>
      <c r="I190" s="252"/>
      <c r="J190" s="23"/>
      <c r="K190" s="23"/>
    </row>
    <row r="191" spans="1:11" ht="15.75">
      <c r="A191" s="224"/>
      <c r="B191" s="461" t="s">
        <v>303</v>
      </c>
      <c r="C191" s="462"/>
      <c r="D191" s="230"/>
      <c r="E191" s="231" t="s">
        <v>303</v>
      </c>
      <c r="F191" s="461" t="s">
        <v>314</v>
      </c>
      <c r="G191" s="462"/>
      <c r="H191" s="231" t="s">
        <v>309</v>
      </c>
      <c r="I191" s="232" t="s">
        <v>311</v>
      </c>
      <c r="J191" s="23"/>
      <c r="K191" s="23"/>
    </row>
    <row r="192" spans="1:11" ht="15.75">
      <c r="A192" s="7" t="s">
        <v>301</v>
      </c>
      <c r="B192" s="457" t="s">
        <v>304</v>
      </c>
      <c r="C192" s="458"/>
      <c r="D192" s="204" t="s">
        <v>319</v>
      </c>
      <c r="E192" s="106" t="s">
        <v>307</v>
      </c>
      <c r="F192" s="457" t="s">
        <v>315</v>
      </c>
      <c r="G192" s="458"/>
      <c r="H192" s="233" t="s">
        <v>39</v>
      </c>
      <c r="I192" s="200" t="s">
        <v>312</v>
      </c>
      <c r="J192" s="20"/>
      <c r="K192" s="20"/>
    </row>
    <row r="193" spans="1:11" ht="15.75">
      <c r="A193" s="234" t="s">
        <v>302</v>
      </c>
      <c r="B193" s="453" t="s">
        <v>305</v>
      </c>
      <c r="C193" s="454"/>
      <c r="D193" s="235" t="s">
        <v>320</v>
      </c>
      <c r="E193" s="205" t="s">
        <v>38</v>
      </c>
      <c r="F193" s="453" t="s">
        <v>316</v>
      </c>
      <c r="G193" s="454"/>
      <c r="H193" s="236" t="s">
        <v>310</v>
      </c>
      <c r="I193" s="206" t="s">
        <v>313</v>
      </c>
      <c r="J193" s="20"/>
      <c r="K193" s="20"/>
    </row>
    <row r="194" spans="1:11" ht="15.75">
      <c r="A194" s="11"/>
      <c r="B194" s="453" t="s">
        <v>306</v>
      </c>
      <c r="C194" s="454"/>
      <c r="D194" s="225"/>
      <c r="E194" s="205" t="s">
        <v>308</v>
      </c>
      <c r="F194" s="453" t="s">
        <v>317</v>
      </c>
      <c r="G194" s="454"/>
      <c r="H194" s="237" t="s">
        <v>39</v>
      </c>
      <c r="I194" s="238" t="s">
        <v>312</v>
      </c>
      <c r="J194" s="23"/>
      <c r="K194" s="23"/>
    </row>
    <row r="195" spans="1:11" ht="15.75">
      <c r="A195" s="226"/>
      <c r="B195" s="455"/>
      <c r="C195" s="456"/>
      <c r="D195" s="228"/>
      <c r="E195" s="239"/>
      <c r="F195" s="435" t="s">
        <v>318</v>
      </c>
      <c r="G195" s="436"/>
      <c r="H195" s="240"/>
      <c r="I195" s="241"/>
      <c r="J195" s="5"/>
      <c r="K195" s="5"/>
    </row>
    <row r="196" spans="1:11" ht="15.75">
      <c r="A196" s="258" t="s">
        <v>336</v>
      </c>
      <c r="B196" s="449">
        <v>1</v>
      </c>
      <c r="C196" s="450"/>
      <c r="D196" s="260">
        <v>1</v>
      </c>
      <c r="E196" s="261">
        <f>B196</f>
        <v>1</v>
      </c>
      <c r="F196" s="451">
        <f>BHNMS!F10</f>
        <v>47500</v>
      </c>
      <c r="G196" s="452"/>
      <c r="H196" s="262">
        <f>E196*F196</f>
        <v>47500</v>
      </c>
      <c r="I196" s="16"/>
      <c r="J196" s="23"/>
      <c r="K196" s="23"/>
    </row>
    <row r="197" spans="1:11" ht="15.75">
      <c r="A197" s="258" t="s">
        <v>479</v>
      </c>
      <c r="B197" s="427">
        <v>1</v>
      </c>
      <c r="C197" s="428"/>
      <c r="D197" s="260">
        <v>1</v>
      </c>
      <c r="E197" s="261">
        <f>B197</f>
        <v>1</v>
      </c>
      <c r="F197" s="429">
        <f>BHNMS!F11</f>
        <v>52500</v>
      </c>
      <c r="G197" s="430"/>
      <c r="H197" s="262">
        <f>E197*F197</f>
        <v>52500</v>
      </c>
      <c r="I197" s="16"/>
      <c r="J197" s="23"/>
      <c r="K197" s="23"/>
    </row>
    <row r="198" spans="1:11" ht="15.75">
      <c r="A198" s="258" t="s">
        <v>386</v>
      </c>
      <c r="B198" s="427">
        <v>2</v>
      </c>
      <c r="C198" s="428"/>
      <c r="D198" s="260">
        <v>1</v>
      </c>
      <c r="E198" s="261">
        <f>B198</f>
        <v>2</v>
      </c>
      <c r="F198" s="429">
        <f>BHNMS!F9</f>
        <v>45000</v>
      </c>
      <c r="G198" s="430"/>
      <c r="H198" s="262">
        <f>E198*F198</f>
        <v>90000</v>
      </c>
      <c r="I198" s="16"/>
      <c r="J198" s="23"/>
      <c r="K198" s="23"/>
    </row>
    <row r="199" spans="1:11" ht="15.75">
      <c r="A199" s="258" t="s">
        <v>337</v>
      </c>
      <c r="B199" s="427">
        <v>2</v>
      </c>
      <c r="C199" s="428"/>
      <c r="D199" s="260">
        <v>1</v>
      </c>
      <c r="E199" s="261">
        <f>B199</f>
        <v>2</v>
      </c>
      <c r="F199" s="429">
        <f>BHNMS!F8</f>
        <v>35000</v>
      </c>
      <c r="G199" s="430"/>
      <c r="H199" s="262">
        <f>E199*F199</f>
        <v>70000</v>
      </c>
      <c r="I199" s="16"/>
      <c r="J199" s="23"/>
      <c r="K199" s="23"/>
    </row>
    <row r="200" spans="1:11" ht="15.75">
      <c r="A200" s="263"/>
      <c r="B200" s="264"/>
      <c r="C200" s="265"/>
      <c r="D200" s="266"/>
      <c r="E200" s="267"/>
      <c r="F200" s="268"/>
      <c r="G200" s="269"/>
      <c r="H200" s="270"/>
      <c r="I200" s="272">
        <f>SUM(H196:H199)</f>
        <v>260000</v>
      </c>
      <c r="J200" s="23"/>
      <c r="K200" s="23"/>
    </row>
    <row r="201" spans="1:11" ht="15.75">
      <c r="A201" s="58"/>
      <c r="B201" s="59"/>
      <c r="C201" s="216"/>
      <c r="D201" s="117"/>
      <c r="E201" s="55"/>
      <c r="F201" s="445" t="s">
        <v>344</v>
      </c>
      <c r="G201" s="446"/>
      <c r="H201" s="160" t="s">
        <v>309</v>
      </c>
      <c r="I201" s="273" t="s">
        <v>311</v>
      </c>
      <c r="J201" s="23"/>
      <c r="K201" s="23"/>
    </row>
    <row r="202" spans="1:11" ht="15.75">
      <c r="A202" s="7" t="s">
        <v>339</v>
      </c>
      <c r="B202" s="447" t="s">
        <v>341</v>
      </c>
      <c r="C202" s="448"/>
      <c r="D202" s="275" t="s">
        <v>342</v>
      </c>
      <c r="E202" s="55"/>
      <c r="F202" s="441" t="s">
        <v>39</v>
      </c>
      <c r="G202" s="442"/>
      <c r="H202" s="160" t="s">
        <v>39</v>
      </c>
      <c r="I202" s="200" t="s">
        <v>346</v>
      </c>
      <c r="J202" s="23"/>
      <c r="K202" s="23"/>
    </row>
    <row r="203" spans="1:11" ht="15.75">
      <c r="A203" s="234" t="s">
        <v>340</v>
      </c>
      <c r="B203" s="431" t="s">
        <v>38</v>
      </c>
      <c r="C203" s="432"/>
      <c r="D203" s="276" t="s">
        <v>44</v>
      </c>
      <c r="E203" s="55"/>
      <c r="F203" s="443" t="s">
        <v>345</v>
      </c>
      <c r="G203" s="444"/>
      <c r="H203" s="277" t="s">
        <v>310</v>
      </c>
      <c r="I203" s="206" t="s">
        <v>313</v>
      </c>
      <c r="J203" s="23"/>
      <c r="K203" s="23"/>
    </row>
    <row r="204" spans="1:11" ht="15.75">
      <c r="A204" s="58"/>
      <c r="B204" s="119"/>
      <c r="C204" s="215"/>
      <c r="D204" s="117"/>
      <c r="E204" s="55"/>
      <c r="F204" s="433" t="s">
        <v>44</v>
      </c>
      <c r="G204" s="434"/>
      <c r="H204" s="236" t="s">
        <v>39</v>
      </c>
      <c r="I204" s="238" t="s">
        <v>346</v>
      </c>
      <c r="J204" s="23"/>
      <c r="K204" s="23"/>
    </row>
    <row r="205" spans="1:11" ht="15.75">
      <c r="A205" s="217"/>
      <c r="B205" s="218"/>
      <c r="C205" s="219"/>
      <c r="D205" s="220"/>
      <c r="E205" s="221"/>
      <c r="F205" s="435" t="s">
        <v>39</v>
      </c>
      <c r="G205" s="436"/>
      <c r="H205" s="222"/>
      <c r="I205" s="223"/>
      <c r="J205" s="20"/>
      <c r="K205" s="20"/>
    </row>
    <row r="206" spans="1:11" ht="15.75">
      <c r="A206" s="258" t="s">
        <v>480</v>
      </c>
      <c r="B206" s="427">
        <v>220</v>
      </c>
      <c r="C206" s="428"/>
      <c r="D206" s="274" t="s">
        <v>15</v>
      </c>
      <c r="E206" s="261"/>
      <c r="F206" s="437">
        <f>BHNMS!F42</f>
        <v>6500</v>
      </c>
      <c r="G206" s="438"/>
      <c r="H206" s="262">
        <f>B206*F206</f>
        <v>1430000</v>
      </c>
      <c r="I206" s="16"/>
      <c r="J206" s="23"/>
      <c r="K206" s="23"/>
    </row>
    <row r="207" spans="1:11" ht="15.75">
      <c r="A207" s="258" t="s">
        <v>481</v>
      </c>
      <c r="B207" s="427">
        <v>2</v>
      </c>
      <c r="C207" s="428"/>
      <c r="D207" s="274" t="s">
        <v>15</v>
      </c>
      <c r="E207" s="261"/>
      <c r="F207" s="437">
        <f>BHNMS!F43</f>
        <v>5000</v>
      </c>
      <c r="G207" s="438"/>
      <c r="H207" s="262">
        <f>B207*F207</f>
        <v>10000</v>
      </c>
      <c r="I207" s="16"/>
      <c r="J207" s="5"/>
      <c r="K207" s="5"/>
    </row>
    <row r="208" spans="1:11" ht="15.75">
      <c r="A208" s="58"/>
      <c r="B208" s="59"/>
      <c r="C208" s="216"/>
      <c r="D208" s="117"/>
      <c r="E208" s="55"/>
      <c r="F208" s="214"/>
      <c r="G208" s="147"/>
      <c r="H208" s="62"/>
      <c r="I208" s="63"/>
      <c r="J208" s="23"/>
      <c r="K208" s="23"/>
    </row>
    <row r="209" spans="1:11" ht="15.75">
      <c r="A209" s="263"/>
      <c r="B209" s="264"/>
      <c r="C209" s="265"/>
      <c r="D209" s="266"/>
      <c r="E209" s="267"/>
      <c r="F209" s="278"/>
      <c r="G209" s="279"/>
      <c r="H209" s="280"/>
      <c r="I209" s="301">
        <f>SUM(H205:H208)</f>
        <v>1440000</v>
      </c>
      <c r="J209" s="23"/>
      <c r="K209" s="23"/>
    </row>
    <row r="210" spans="1:11" ht="15.75">
      <c r="A210" s="58"/>
      <c r="B210" s="119"/>
      <c r="C210" s="215"/>
      <c r="D210" s="117"/>
      <c r="E210" s="55"/>
      <c r="F210" s="110"/>
      <c r="G210" s="109"/>
      <c r="H210" s="56"/>
      <c r="I210" s="57"/>
      <c r="J210" s="23"/>
      <c r="K210" s="23"/>
    </row>
    <row r="211" spans="1:11" ht="15.75">
      <c r="A211" s="7" t="s">
        <v>347</v>
      </c>
      <c r="B211" s="439" t="s">
        <v>303</v>
      </c>
      <c r="C211" s="440"/>
      <c r="D211" s="282" t="s">
        <v>348</v>
      </c>
      <c r="E211" s="233" t="s">
        <v>350</v>
      </c>
      <c r="F211" s="441" t="s">
        <v>343</v>
      </c>
      <c r="G211" s="442"/>
      <c r="H211" s="282" t="s">
        <v>309</v>
      </c>
      <c r="I211" s="283" t="s">
        <v>311</v>
      </c>
      <c r="J211" s="23"/>
      <c r="K211" s="23"/>
    </row>
    <row r="212" spans="1:11" ht="15.75">
      <c r="A212" s="234" t="s">
        <v>149</v>
      </c>
      <c r="B212" s="439" t="s">
        <v>347</v>
      </c>
      <c r="C212" s="440"/>
      <c r="D212" s="233" t="s">
        <v>319</v>
      </c>
      <c r="E212" s="233" t="s">
        <v>351</v>
      </c>
      <c r="F212" s="441" t="s">
        <v>39</v>
      </c>
      <c r="G212" s="442"/>
      <c r="H212" s="233" t="s">
        <v>39</v>
      </c>
      <c r="I212" s="200" t="s">
        <v>353</v>
      </c>
      <c r="J212" s="23"/>
      <c r="K212" s="23"/>
    </row>
    <row r="213" spans="1:11" ht="15.75">
      <c r="A213" s="11"/>
      <c r="B213" s="431" t="s">
        <v>38</v>
      </c>
      <c r="C213" s="432"/>
      <c r="D213" s="236" t="s">
        <v>320</v>
      </c>
      <c r="E213" s="236" t="s">
        <v>352</v>
      </c>
      <c r="F213" s="443" t="s">
        <v>345</v>
      </c>
      <c r="G213" s="444"/>
      <c r="H213" s="236" t="s">
        <v>310</v>
      </c>
      <c r="I213" s="206" t="s">
        <v>313</v>
      </c>
      <c r="J213" s="23"/>
      <c r="K213" s="23"/>
    </row>
    <row r="214" spans="1:11" ht="15.75">
      <c r="A214" s="11"/>
      <c r="B214" s="431" t="s">
        <v>168</v>
      </c>
      <c r="C214" s="432"/>
      <c r="D214" s="237" t="s">
        <v>349</v>
      </c>
      <c r="E214" s="237" t="s">
        <v>349</v>
      </c>
      <c r="F214" s="433" t="s">
        <v>44</v>
      </c>
      <c r="G214" s="434"/>
      <c r="H214" s="237" t="s">
        <v>39</v>
      </c>
      <c r="I214" s="238" t="s">
        <v>353</v>
      </c>
      <c r="J214" s="23"/>
      <c r="K214" s="23"/>
    </row>
    <row r="215" spans="1:11" ht="15.75">
      <c r="A215" s="226"/>
      <c r="B215" s="227"/>
      <c r="C215" s="195"/>
      <c r="D215" s="228"/>
      <c r="E215" s="194"/>
      <c r="F215" s="435" t="s">
        <v>39</v>
      </c>
      <c r="G215" s="436"/>
      <c r="H215" s="289"/>
      <c r="I215" s="229"/>
      <c r="J215" s="23"/>
      <c r="K215" s="23"/>
    </row>
    <row r="216" spans="1:11" ht="15.75">
      <c r="A216" s="11"/>
      <c r="B216" s="27"/>
      <c r="C216" s="192"/>
      <c r="D216" s="225"/>
      <c r="E216" s="5"/>
      <c r="F216" s="257"/>
      <c r="G216" s="180"/>
      <c r="H216" s="9"/>
      <c r="I216" s="10"/>
      <c r="J216" s="23"/>
      <c r="K216" s="23"/>
    </row>
    <row r="217" spans="1:11" ht="15.75">
      <c r="A217" s="258"/>
      <c r="B217" s="427"/>
      <c r="C217" s="428"/>
      <c r="D217" s="118"/>
      <c r="E217" s="261"/>
      <c r="F217" s="437"/>
      <c r="G217" s="438"/>
      <c r="H217" s="262"/>
      <c r="I217" s="16"/>
      <c r="J217" s="23"/>
      <c r="K217" s="23"/>
    </row>
    <row r="218" spans="1:11" ht="15.75">
      <c r="A218" s="11"/>
      <c r="B218" s="12"/>
      <c r="C218" s="201"/>
      <c r="D218" s="225"/>
      <c r="E218" s="5"/>
      <c r="F218" s="281"/>
      <c r="G218" s="256"/>
      <c r="H218" s="18"/>
      <c r="I218" s="16"/>
      <c r="J218" s="20"/>
      <c r="K218" s="20"/>
    </row>
    <row r="219" spans="1:11" ht="15.75">
      <c r="A219" s="284"/>
      <c r="B219" s="285"/>
      <c r="C219" s="290"/>
      <c r="D219" s="286"/>
      <c r="E219" s="287"/>
      <c r="F219" s="291"/>
      <c r="G219" s="292"/>
      <c r="H219" s="293"/>
      <c r="I219" s="301">
        <f>SUM(H216:H218)</f>
        <v>0</v>
      </c>
      <c r="J219" s="23"/>
      <c r="K219" s="23"/>
    </row>
    <row r="220" spans="1:11" ht="15.75">
      <c r="A220" s="11"/>
      <c r="B220" s="12"/>
      <c r="C220" s="201"/>
      <c r="D220" s="225"/>
      <c r="E220" s="5"/>
      <c r="F220" s="281"/>
      <c r="G220" s="259"/>
      <c r="H220" s="14"/>
      <c r="I220" s="16"/>
      <c r="J220" s="5"/>
      <c r="K220" s="5"/>
    </row>
    <row r="221" spans="1:11" ht="15.75">
      <c r="A221" s="226"/>
      <c r="B221" s="227"/>
      <c r="C221" s="203"/>
      <c r="D221" s="228"/>
      <c r="E221" s="194"/>
      <c r="F221" s="294"/>
      <c r="G221" s="295"/>
      <c r="H221" s="296" t="s">
        <v>354</v>
      </c>
      <c r="I221" s="229">
        <f>I200+I209</f>
        <v>1700000</v>
      </c>
      <c r="J221" s="23"/>
      <c r="K221" s="23"/>
    </row>
    <row r="222" spans="1:11" ht="15.75">
      <c r="A222" s="303" t="s">
        <v>357</v>
      </c>
      <c r="B222" s="423">
        <v>2</v>
      </c>
      <c r="C222" s="424"/>
      <c r="D222" s="304" t="s">
        <v>44</v>
      </c>
      <c r="E222" s="306" t="s">
        <v>13</v>
      </c>
      <c r="F222" s="305"/>
      <c r="G222" s="306"/>
      <c r="H222" s="307"/>
      <c r="I222" s="288"/>
      <c r="J222" s="23"/>
      <c r="K222" s="23"/>
    </row>
    <row r="223" spans="1:11" ht="15.75">
      <c r="A223" s="7"/>
      <c r="B223" s="12"/>
      <c r="C223" s="201"/>
      <c r="D223" s="202"/>
      <c r="E223" s="282"/>
      <c r="F223" s="255"/>
      <c r="G223" s="259"/>
      <c r="H223" s="14"/>
      <c r="I223" s="16"/>
      <c r="J223" s="23"/>
      <c r="K223" s="23"/>
    </row>
    <row r="224" spans="1:11" ht="15.75">
      <c r="A224" s="11"/>
      <c r="B224" s="12"/>
      <c r="C224" s="201"/>
      <c r="D224" s="275" t="s">
        <v>359</v>
      </c>
      <c r="E224" s="177" t="s">
        <v>358</v>
      </c>
      <c r="F224" s="255"/>
      <c r="G224" s="233" t="s">
        <v>39</v>
      </c>
      <c r="H224" s="315">
        <f>I221/2</f>
        <v>850000</v>
      </c>
      <c r="I224" s="310" t="s">
        <v>360</v>
      </c>
      <c r="J224" s="23"/>
      <c r="K224" s="23"/>
    </row>
    <row r="225" spans="1:11" ht="16.5" thickBot="1">
      <c r="A225" s="308"/>
      <c r="B225" s="32"/>
      <c r="C225" s="309"/>
      <c r="D225" s="311"/>
      <c r="E225" s="31"/>
      <c r="F225" s="312"/>
      <c r="G225" s="313"/>
      <c r="H225" s="314"/>
      <c r="I225" s="173"/>
      <c r="J225" s="23"/>
      <c r="K225" s="23"/>
    </row>
    <row r="226" spans="1:11" ht="15.75">
      <c r="A226" s="13"/>
      <c r="B226" s="12"/>
      <c r="C226" s="13"/>
      <c r="D226" s="5"/>
      <c r="E226" s="5"/>
      <c r="F226" s="140"/>
      <c r="G226" s="302"/>
      <c r="H226" s="140"/>
      <c r="I226" s="23"/>
      <c r="J226" s="23"/>
      <c r="K226" s="23"/>
    </row>
    <row r="227" spans="1:11" ht="15.75">
      <c r="A227" s="13"/>
      <c r="B227" s="12"/>
      <c r="C227" s="13"/>
      <c r="D227" s="5"/>
      <c r="E227" s="5"/>
      <c r="F227" s="140"/>
      <c r="G227" s="302"/>
      <c r="H227" s="140"/>
      <c r="I227" s="23"/>
      <c r="J227" s="23"/>
      <c r="K227" s="23"/>
    </row>
    <row r="228" spans="1:11" ht="15.75">
      <c r="A228" s="13"/>
      <c r="B228" s="12"/>
      <c r="C228" s="13"/>
      <c r="D228" s="5"/>
      <c r="E228" s="5"/>
      <c r="F228" s="140"/>
      <c r="G228" s="302"/>
      <c r="H228" s="140"/>
      <c r="I228" s="23"/>
      <c r="J228" s="23"/>
      <c r="K228" s="23"/>
    </row>
    <row r="229" spans="1:11" ht="15.75">
      <c r="A229" s="13"/>
      <c r="B229" s="12"/>
      <c r="C229" s="13"/>
      <c r="D229" s="5"/>
      <c r="E229" s="5"/>
      <c r="F229" s="140"/>
      <c r="G229" s="302"/>
      <c r="H229" s="140"/>
      <c r="I229" s="23"/>
      <c r="J229" s="23"/>
      <c r="K229" s="23"/>
    </row>
    <row r="230" spans="1:11" ht="15.75">
      <c r="A230" s="13"/>
      <c r="B230" s="12"/>
      <c r="C230" s="13"/>
      <c r="D230" s="5"/>
      <c r="E230" s="5"/>
      <c r="F230" s="140"/>
      <c r="G230" s="302"/>
      <c r="H230" s="140"/>
      <c r="I230" s="23"/>
      <c r="J230" s="23"/>
      <c r="K230" s="23"/>
    </row>
    <row r="231" spans="1:11" ht="15.75">
      <c r="A231" s="13"/>
      <c r="B231" s="12"/>
      <c r="C231" s="13"/>
      <c r="D231" s="5"/>
      <c r="E231" s="5"/>
      <c r="F231" s="140"/>
      <c r="G231" s="302"/>
      <c r="H231" s="140"/>
      <c r="I231" s="23"/>
      <c r="J231" s="23"/>
      <c r="K231" s="23"/>
    </row>
    <row r="232" spans="1:11" ht="15.75">
      <c r="A232" s="13"/>
      <c r="B232" s="12"/>
      <c r="C232" s="13"/>
      <c r="D232" s="5"/>
      <c r="E232" s="5"/>
      <c r="F232" s="140"/>
      <c r="G232" s="302"/>
      <c r="H232" s="140"/>
      <c r="I232" s="23"/>
      <c r="J232" s="23"/>
      <c r="K232" s="23"/>
    </row>
    <row r="233" spans="1:11" ht="15.75">
      <c r="A233" s="13"/>
      <c r="B233" s="12"/>
      <c r="C233" s="13"/>
      <c r="D233" s="5"/>
      <c r="E233" s="5"/>
      <c r="F233" s="140"/>
      <c r="G233" s="302"/>
      <c r="H233" s="140"/>
      <c r="I233" s="23"/>
      <c r="J233" s="23"/>
      <c r="K233" s="23"/>
    </row>
    <row r="234" spans="1:11" ht="15.75">
      <c r="A234" s="13"/>
      <c r="B234" s="12"/>
      <c r="C234" s="13"/>
      <c r="D234" s="5"/>
      <c r="E234" s="5"/>
      <c r="F234" s="140"/>
      <c r="G234" s="302"/>
      <c r="H234" s="140"/>
      <c r="I234" s="23"/>
      <c r="J234" s="23"/>
      <c r="K234" s="23"/>
    </row>
    <row r="235" spans="4:11" ht="16.5" thickBot="1">
      <c r="D235" s="39"/>
      <c r="I235" s="3" t="s">
        <v>443</v>
      </c>
      <c r="J235" s="23"/>
      <c r="K235" s="23"/>
    </row>
    <row r="236" spans="1:11" ht="15.75">
      <c r="A236" s="186"/>
      <c r="B236" s="187"/>
      <c r="C236" s="187"/>
      <c r="D236" s="191"/>
      <c r="E236" s="212"/>
      <c r="F236" s="187"/>
      <c r="G236" s="187"/>
      <c r="H236" s="191"/>
      <c r="I236" s="188"/>
      <c r="J236" s="23"/>
      <c r="K236" s="23"/>
    </row>
    <row r="237" spans="1:11" ht="15.75">
      <c r="A237" s="6"/>
      <c r="B237" s="5"/>
      <c r="C237" s="5"/>
      <c r="D237" s="192"/>
      <c r="E237" s="457" t="s">
        <v>295</v>
      </c>
      <c r="F237" s="471"/>
      <c r="G237" s="471"/>
      <c r="H237" s="458"/>
      <c r="I237" s="200" t="s">
        <v>294</v>
      </c>
      <c r="J237" s="23"/>
      <c r="K237" s="23"/>
    </row>
    <row r="238" spans="1:11" ht="15.75">
      <c r="A238" s="6"/>
      <c r="B238" s="5"/>
      <c r="C238" s="465"/>
      <c r="D238" s="466"/>
      <c r="E238" s="473" t="s">
        <v>296</v>
      </c>
      <c r="F238" s="474"/>
      <c r="G238" s="474"/>
      <c r="H238" s="475"/>
      <c r="I238" s="199" t="s">
        <v>158</v>
      </c>
      <c r="J238" s="23"/>
      <c r="K238" s="23"/>
    </row>
    <row r="239" spans="1:11" ht="15.75">
      <c r="A239" s="6"/>
      <c r="B239" s="5"/>
      <c r="C239" s="476"/>
      <c r="D239" s="454"/>
      <c r="E239" s="457" t="s">
        <v>604</v>
      </c>
      <c r="F239" s="471"/>
      <c r="G239" s="471"/>
      <c r="H239" s="458"/>
      <c r="I239" s="10"/>
      <c r="J239" s="23"/>
      <c r="K239" s="23"/>
    </row>
    <row r="240" spans="1:11" ht="15.75">
      <c r="A240" s="6"/>
      <c r="B240" s="5"/>
      <c r="C240" s="5"/>
      <c r="D240" s="192"/>
      <c r="E240" s="464" t="s">
        <v>482</v>
      </c>
      <c r="F240" s="465"/>
      <c r="G240" s="465"/>
      <c r="H240" s="466"/>
      <c r="I240" s="198" t="s">
        <v>483</v>
      </c>
      <c r="J240" s="20"/>
      <c r="K240" s="20"/>
    </row>
    <row r="241" spans="1:11" ht="15.75">
      <c r="A241" s="193"/>
      <c r="B241" s="194"/>
      <c r="C241" s="194"/>
      <c r="D241" s="195"/>
      <c r="E241" s="467"/>
      <c r="F241" s="468"/>
      <c r="G241" s="468"/>
      <c r="H241" s="469"/>
      <c r="I241" s="196"/>
      <c r="J241" s="23"/>
      <c r="K241" s="23"/>
    </row>
    <row r="242" spans="1:11" ht="15.75">
      <c r="A242" s="6"/>
      <c r="B242" s="5"/>
      <c r="C242" s="5"/>
      <c r="D242" s="5"/>
      <c r="E242" s="197"/>
      <c r="F242" s="5"/>
      <c r="G242" s="5"/>
      <c r="H242" s="5"/>
      <c r="I242" s="10"/>
      <c r="J242" s="5"/>
      <c r="K242" s="5"/>
    </row>
    <row r="243" spans="1:11" ht="15.75">
      <c r="A243" s="470" t="s">
        <v>575</v>
      </c>
      <c r="B243" s="471"/>
      <c r="C243" s="471"/>
      <c r="D243" s="471"/>
      <c r="E243" s="471"/>
      <c r="F243" s="471"/>
      <c r="G243" s="471"/>
      <c r="H243" s="471"/>
      <c r="I243" s="472"/>
      <c r="J243" s="23"/>
      <c r="K243" s="23"/>
    </row>
    <row r="244" spans="1:11" ht="15.75">
      <c r="A244" s="470" t="s">
        <v>578</v>
      </c>
      <c r="B244" s="471"/>
      <c r="C244" s="471"/>
      <c r="D244" s="471"/>
      <c r="E244" s="471"/>
      <c r="F244" s="471"/>
      <c r="G244" s="471"/>
      <c r="H244" s="471"/>
      <c r="I244" s="472"/>
      <c r="J244" s="23"/>
      <c r="K244" s="23"/>
    </row>
    <row r="245" spans="1:11" ht="15.75">
      <c r="A245" s="477" t="s">
        <v>577</v>
      </c>
      <c r="B245" s="476"/>
      <c r="C245" s="476"/>
      <c r="D245" s="476"/>
      <c r="E245" s="476"/>
      <c r="F245" s="476"/>
      <c r="G245" s="476"/>
      <c r="H245" s="476"/>
      <c r="I245" s="478"/>
      <c r="J245" s="23"/>
      <c r="K245" s="23"/>
    </row>
    <row r="246" spans="1:11" ht="15.75">
      <c r="A246" s="477" t="s">
        <v>576</v>
      </c>
      <c r="B246" s="476"/>
      <c r="C246" s="476"/>
      <c r="D246" s="476"/>
      <c r="E246" s="476"/>
      <c r="F246" s="476"/>
      <c r="G246" s="476"/>
      <c r="H246" s="476"/>
      <c r="I246" s="478"/>
      <c r="J246" s="23"/>
      <c r="K246" s="23"/>
    </row>
    <row r="247" spans="1:11" ht="16.5" thickBot="1">
      <c r="A247" s="189"/>
      <c r="B247" s="31"/>
      <c r="C247" s="31"/>
      <c r="D247" s="31"/>
      <c r="E247" s="31"/>
      <c r="F247" s="31"/>
      <c r="G247" s="31"/>
      <c r="H247" s="31"/>
      <c r="I247" s="190"/>
      <c r="J247" s="23"/>
      <c r="K247" s="23"/>
    </row>
    <row r="248" spans="1:11" ht="15.75">
      <c r="A248" s="242"/>
      <c r="B248" s="243"/>
      <c r="C248" s="243"/>
      <c r="D248" s="244"/>
      <c r="E248" s="249"/>
      <c r="F248" s="210"/>
      <c r="G248" s="208"/>
      <c r="H248" s="208"/>
      <c r="I248" s="43"/>
      <c r="J248" s="23"/>
      <c r="K248" s="23"/>
    </row>
    <row r="249" spans="1:11" ht="15.75" customHeight="1">
      <c r="A249" s="242" t="s">
        <v>298</v>
      </c>
      <c r="B249" s="329">
        <v>1</v>
      </c>
      <c r="C249" s="425" t="s">
        <v>669</v>
      </c>
      <c r="D249" s="426"/>
      <c r="E249" s="333" t="s">
        <v>300</v>
      </c>
      <c r="F249" s="249">
        <v>1</v>
      </c>
      <c r="G249" s="425" t="s">
        <v>653</v>
      </c>
      <c r="H249" s="425"/>
      <c r="I249" s="463"/>
      <c r="J249" s="23"/>
      <c r="K249" s="23"/>
    </row>
    <row r="250" spans="1:11" ht="15.75">
      <c r="A250" s="242"/>
      <c r="B250" s="329"/>
      <c r="C250" s="425" t="s">
        <v>696</v>
      </c>
      <c r="D250" s="426"/>
      <c r="E250" s="248"/>
      <c r="F250" s="249">
        <v>2</v>
      </c>
      <c r="G250" s="425" t="s">
        <v>715</v>
      </c>
      <c r="H250" s="425"/>
      <c r="I250" s="463"/>
      <c r="J250" s="23"/>
      <c r="K250" s="23"/>
    </row>
    <row r="251" spans="1:11" ht="15.75">
      <c r="A251" s="242"/>
      <c r="B251" s="329">
        <v>2</v>
      </c>
      <c r="C251" s="425" t="s">
        <v>711</v>
      </c>
      <c r="D251" s="426"/>
      <c r="E251" s="248"/>
      <c r="F251" s="249">
        <v>3</v>
      </c>
      <c r="G251" s="425" t="s">
        <v>716</v>
      </c>
      <c r="H251" s="425"/>
      <c r="I251" s="463"/>
      <c r="J251" s="23"/>
      <c r="K251" s="23"/>
    </row>
    <row r="252" spans="1:11" ht="15.75">
      <c r="A252" s="242"/>
      <c r="B252" s="329"/>
      <c r="C252" s="425" t="s">
        <v>712</v>
      </c>
      <c r="D252" s="426"/>
      <c r="E252" s="248"/>
      <c r="F252" s="249">
        <v>4</v>
      </c>
      <c r="G252" s="425" t="s">
        <v>717</v>
      </c>
      <c r="H252" s="425"/>
      <c r="I252" s="463"/>
      <c r="J252" s="23"/>
      <c r="K252" s="23"/>
    </row>
    <row r="253" spans="1:11" ht="15.75">
      <c r="A253" s="242"/>
      <c r="B253" s="329">
        <v>3</v>
      </c>
      <c r="C253" s="425" t="s">
        <v>713</v>
      </c>
      <c r="D253" s="426"/>
      <c r="E253" s="248"/>
      <c r="F253" s="249">
        <v>5</v>
      </c>
      <c r="G253" s="425" t="s">
        <v>718</v>
      </c>
      <c r="H253" s="425"/>
      <c r="I253" s="463"/>
      <c r="J253" s="20"/>
      <c r="K253" s="20"/>
    </row>
    <row r="254" spans="1:11" ht="17.25" customHeight="1">
      <c r="A254" s="242"/>
      <c r="B254" s="246"/>
      <c r="C254" s="425" t="s">
        <v>714</v>
      </c>
      <c r="D254" s="426"/>
      <c r="E254" s="248"/>
      <c r="F254" s="249"/>
      <c r="G254" s="425" t="s">
        <v>719</v>
      </c>
      <c r="H254" s="425"/>
      <c r="I254" s="463"/>
      <c r="J254" s="20"/>
      <c r="K254" s="20"/>
    </row>
    <row r="255" spans="1:11" ht="17.25" customHeight="1">
      <c r="A255" s="242"/>
      <c r="B255" s="246"/>
      <c r="C255" s="253"/>
      <c r="D255" s="254"/>
      <c r="E255" s="332"/>
      <c r="F255" s="249"/>
      <c r="G255" s="253"/>
      <c r="H255" s="253"/>
      <c r="I255" s="325"/>
      <c r="J255" s="20"/>
      <c r="K255" s="20"/>
    </row>
    <row r="256" spans="1:11" ht="15.75">
      <c r="A256" s="242"/>
      <c r="B256" s="246"/>
      <c r="C256" s="253"/>
      <c r="D256" s="254"/>
      <c r="E256" s="247" t="s">
        <v>321</v>
      </c>
      <c r="F256" s="247">
        <v>1</v>
      </c>
      <c r="G256" s="459" t="s">
        <v>490</v>
      </c>
      <c r="H256" s="459"/>
      <c r="I256" s="460"/>
      <c r="J256" s="20"/>
      <c r="K256" s="20"/>
    </row>
    <row r="257" spans="1:11" ht="15.75" customHeight="1">
      <c r="A257" s="245" t="s">
        <v>299</v>
      </c>
      <c r="B257" s="371">
        <v>1</v>
      </c>
      <c r="C257" s="459" t="s">
        <v>484</v>
      </c>
      <c r="D257" s="479"/>
      <c r="E257" s="346"/>
      <c r="F257" s="247">
        <v>2</v>
      </c>
      <c r="G257" s="459" t="s">
        <v>491</v>
      </c>
      <c r="H257" s="459"/>
      <c r="I257" s="460"/>
      <c r="J257" s="20"/>
      <c r="K257" s="20"/>
    </row>
    <row r="258" spans="1:11" ht="15.75" customHeight="1">
      <c r="A258" s="345"/>
      <c r="B258" s="371"/>
      <c r="C258" s="459" t="s">
        <v>485</v>
      </c>
      <c r="D258" s="479"/>
      <c r="E258" s="346"/>
      <c r="F258" s="247">
        <v>3</v>
      </c>
      <c r="G258" s="459" t="s">
        <v>492</v>
      </c>
      <c r="H258" s="459"/>
      <c r="I258" s="460"/>
      <c r="J258" s="20"/>
      <c r="K258" s="20"/>
    </row>
    <row r="259" spans="1:11" ht="15.75" customHeight="1">
      <c r="A259" s="345"/>
      <c r="B259" s="371">
        <v>2</v>
      </c>
      <c r="C259" s="459" t="s">
        <v>486</v>
      </c>
      <c r="D259" s="479"/>
      <c r="E259" s="346"/>
      <c r="F259" s="247">
        <v>4</v>
      </c>
      <c r="G259" s="459" t="s">
        <v>493</v>
      </c>
      <c r="H259" s="459"/>
      <c r="I259" s="460"/>
      <c r="J259" s="20"/>
      <c r="K259" s="20"/>
    </row>
    <row r="260" spans="1:11" ht="15.75" customHeight="1">
      <c r="A260" s="345"/>
      <c r="B260" s="371"/>
      <c r="C260" s="459" t="s">
        <v>487</v>
      </c>
      <c r="D260" s="479"/>
      <c r="E260" s="346"/>
      <c r="F260" s="247">
        <v>5</v>
      </c>
      <c r="G260" s="459" t="s">
        <v>494</v>
      </c>
      <c r="H260" s="459"/>
      <c r="I260" s="460"/>
      <c r="J260" s="20"/>
      <c r="K260" s="20"/>
    </row>
    <row r="261" spans="1:11" ht="15.75">
      <c r="A261" s="345"/>
      <c r="B261" s="371">
        <v>3</v>
      </c>
      <c r="C261" s="459" t="s">
        <v>488</v>
      </c>
      <c r="D261" s="479"/>
      <c r="E261" s="248"/>
      <c r="F261" s="249"/>
      <c r="G261" s="253"/>
      <c r="H261" s="253"/>
      <c r="I261" s="325"/>
      <c r="J261" s="20"/>
      <c r="K261" s="20"/>
    </row>
    <row r="262" spans="1:11" ht="15.75">
      <c r="A262" s="345"/>
      <c r="B262" s="338"/>
      <c r="C262" s="459" t="s">
        <v>489</v>
      </c>
      <c r="D262" s="479"/>
      <c r="E262" s="248"/>
      <c r="F262" s="249"/>
      <c r="G262" s="253"/>
      <c r="H262" s="253"/>
      <c r="I262" s="325"/>
      <c r="J262" s="20"/>
      <c r="K262" s="20"/>
    </row>
    <row r="263" spans="1:11" ht="15.75">
      <c r="A263" s="242"/>
      <c r="B263" s="316"/>
      <c r="C263" s="326"/>
      <c r="D263" s="327"/>
      <c r="E263" s="248"/>
      <c r="F263" s="249"/>
      <c r="G263" s="253"/>
      <c r="H263" s="253"/>
      <c r="I263" s="325"/>
      <c r="J263" s="20"/>
      <c r="K263" s="20"/>
    </row>
    <row r="264" spans="1:11" ht="15.75">
      <c r="A264" s="242"/>
      <c r="B264" s="316"/>
      <c r="C264" s="326"/>
      <c r="D264" s="327"/>
      <c r="E264" s="248"/>
      <c r="F264" s="320"/>
      <c r="G264" s="326"/>
      <c r="H264" s="326"/>
      <c r="I264" s="328"/>
      <c r="J264" s="20"/>
      <c r="K264" s="20"/>
    </row>
    <row r="265" spans="1:11" ht="15.75">
      <c r="A265" s="242"/>
      <c r="B265" s="316"/>
      <c r="C265" s="326"/>
      <c r="D265" s="327"/>
      <c r="E265" s="248"/>
      <c r="F265" s="320"/>
      <c r="G265" s="326"/>
      <c r="H265" s="326"/>
      <c r="I265" s="328"/>
      <c r="J265" s="20"/>
      <c r="K265" s="20"/>
    </row>
    <row r="266" spans="1:11" ht="15.75">
      <c r="A266" s="242"/>
      <c r="B266" s="316"/>
      <c r="C266" s="326"/>
      <c r="D266" s="327"/>
      <c r="E266" s="248"/>
      <c r="F266" s="320"/>
      <c r="G266" s="326"/>
      <c r="H266" s="326"/>
      <c r="I266" s="328"/>
      <c r="J266" s="20"/>
      <c r="K266" s="20"/>
    </row>
    <row r="267" spans="1:11" ht="15.75">
      <c r="A267" s="242"/>
      <c r="B267" s="316"/>
      <c r="C267" s="326"/>
      <c r="D267" s="327"/>
      <c r="E267" s="248"/>
      <c r="F267" s="320"/>
      <c r="G267" s="326"/>
      <c r="H267" s="326"/>
      <c r="I267" s="328"/>
      <c r="J267" s="20"/>
      <c r="K267" s="20"/>
    </row>
    <row r="268" spans="1:11" ht="15.75">
      <c r="A268" s="242"/>
      <c r="B268" s="316"/>
      <c r="C268" s="326"/>
      <c r="D268" s="327"/>
      <c r="E268" s="248"/>
      <c r="F268" s="320"/>
      <c r="G268" s="326"/>
      <c r="H268" s="326"/>
      <c r="I268" s="328"/>
      <c r="J268" s="20"/>
      <c r="K268" s="20"/>
    </row>
    <row r="269" spans="1:11" ht="16.5" thickBot="1">
      <c r="A269" s="207"/>
      <c r="B269" s="317"/>
      <c r="C269" s="318"/>
      <c r="D269" s="319"/>
      <c r="E269" s="213"/>
      <c r="F269" s="211"/>
      <c r="G269" s="250"/>
      <c r="H269" s="250"/>
      <c r="I269" s="252"/>
      <c r="J269" s="5"/>
      <c r="K269" s="5"/>
    </row>
    <row r="270" spans="1:11" ht="15.75">
      <c r="A270" s="224"/>
      <c r="B270" s="461" t="s">
        <v>303</v>
      </c>
      <c r="C270" s="462"/>
      <c r="D270" s="230"/>
      <c r="E270" s="231" t="s">
        <v>303</v>
      </c>
      <c r="F270" s="461" t="s">
        <v>314</v>
      </c>
      <c r="G270" s="462"/>
      <c r="H270" s="231" t="s">
        <v>309</v>
      </c>
      <c r="I270" s="232" t="s">
        <v>311</v>
      </c>
      <c r="J270" s="23"/>
      <c r="K270" s="23"/>
    </row>
    <row r="271" spans="1:11" ht="15.75">
      <c r="A271" s="7" t="s">
        <v>301</v>
      </c>
      <c r="B271" s="457" t="s">
        <v>304</v>
      </c>
      <c r="C271" s="458"/>
      <c r="D271" s="204" t="s">
        <v>319</v>
      </c>
      <c r="E271" s="106" t="s">
        <v>307</v>
      </c>
      <c r="F271" s="457" t="s">
        <v>315</v>
      </c>
      <c r="G271" s="458"/>
      <c r="H271" s="233" t="s">
        <v>39</v>
      </c>
      <c r="I271" s="200" t="s">
        <v>312</v>
      </c>
      <c r="J271" s="23"/>
      <c r="K271" s="23"/>
    </row>
    <row r="272" spans="1:11" ht="15.75">
      <c r="A272" s="234" t="s">
        <v>302</v>
      </c>
      <c r="B272" s="453" t="s">
        <v>305</v>
      </c>
      <c r="C272" s="454"/>
      <c r="D272" s="235" t="s">
        <v>320</v>
      </c>
      <c r="E272" s="205" t="s">
        <v>38</v>
      </c>
      <c r="F272" s="453" t="s">
        <v>316</v>
      </c>
      <c r="G272" s="454"/>
      <c r="H272" s="236" t="s">
        <v>310</v>
      </c>
      <c r="I272" s="206" t="s">
        <v>313</v>
      </c>
      <c r="J272" s="23"/>
      <c r="K272" s="23"/>
    </row>
    <row r="273" spans="1:11" ht="15.75">
      <c r="A273" s="11"/>
      <c r="B273" s="453" t="s">
        <v>306</v>
      </c>
      <c r="C273" s="454"/>
      <c r="D273" s="225"/>
      <c r="E273" s="205" t="s">
        <v>308</v>
      </c>
      <c r="F273" s="453" t="s">
        <v>317</v>
      </c>
      <c r="G273" s="454"/>
      <c r="H273" s="237" t="s">
        <v>39</v>
      </c>
      <c r="I273" s="238" t="s">
        <v>312</v>
      </c>
      <c r="J273" s="23"/>
      <c r="K273" s="23"/>
    </row>
    <row r="274" spans="1:11" ht="15.75">
      <c r="A274" s="226"/>
      <c r="B274" s="455"/>
      <c r="C274" s="456"/>
      <c r="D274" s="228"/>
      <c r="E274" s="239"/>
      <c r="F274" s="435" t="s">
        <v>318</v>
      </c>
      <c r="G274" s="436"/>
      <c r="H274" s="240"/>
      <c r="I274" s="241"/>
      <c r="J274" s="23"/>
      <c r="K274" s="23"/>
    </row>
    <row r="275" spans="1:11" ht="15.75">
      <c r="A275" s="258" t="s">
        <v>336</v>
      </c>
      <c r="B275" s="449">
        <v>1</v>
      </c>
      <c r="C275" s="450"/>
      <c r="D275" s="260">
        <v>1</v>
      </c>
      <c r="E275" s="261">
        <f>B275</f>
        <v>1</v>
      </c>
      <c r="F275" s="451">
        <f>BHNMS!F10</f>
        <v>47500</v>
      </c>
      <c r="G275" s="452"/>
      <c r="H275" s="262">
        <f>E275*F275</f>
        <v>47500</v>
      </c>
      <c r="I275" s="16"/>
      <c r="J275" s="23"/>
      <c r="K275" s="23"/>
    </row>
    <row r="276" spans="1:11" ht="15.75">
      <c r="A276" s="258" t="s">
        <v>387</v>
      </c>
      <c r="B276" s="427">
        <v>1</v>
      </c>
      <c r="C276" s="428"/>
      <c r="D276" s="260">
        <v>1</v>
      </c>
      <c r="E276" s="261">
        <f>B276</f>
        <v>1</v>
      </c>
      <c r="F276" s="429">
        <f>BHNMS!F12</f>
        <v>55000</v>
      </c>
      <c r="G276" s="430"/>
      <c r="H276" s="262">
        <f>E276*F276</f>
        <v>55000</v>
      </c>
      <c r="I276" s="16"/>
      <c r="J276" s="23"/>
      <c r="K276" s="23"/>
    </row>
    <row r="277" spans="1:11" ht="15.75">
      <c r="A277" s="258" t="s">
        <v>386</v>
      </c>
      <c r="B277" s="427">
        <v>1</v>
      </c>
      <c r="C277" s="428"/>
      <c r="D277" s="260">
        <v>1</v>
      </c>
      <c r="E277" s="261">
        <f>B277</f>
        <v>1</v>
      </c>
      <c r="F277" s="429">
        <f>BHNMS!F11</f>
        <v>52500</v>
      </c>
      <c r="G277" s="430"/>
      <c r="H277" s="262">
        <f>E277*F277</f>
        <v>52500</v>
      </c>
      <c r="I277" s="16"/>
      <c r="J277" s="23"/>
      <c r="K277" s="23"/>
    </row>
    <row r="278" spans="1:11" ht="15.75">
      <c r="A278" s="258" t="s">
        <v>337</v>
      </c>
      <c r="B278" s="427">
        <v>8</v>
      </c>
      <c r="C278" s="428"/>
      <c r="D278" s="260">
        <v>1</v>
      </c>
      <c r="E278" s="261">
        <f>B278</f>
        <v>8</v>
      </c>
      <c r="F278" s="429">
        <f>BHNMS!F8</f>
        <v>35000</v>
      </c>
      <c r="G278" s="430"/>
      <c r="H278" s="262">
        <f>E278*F278</f>
        <v>280000</v>
      </c>
      <c r="I278" s="16"/>
      <c r="J278" s="23"/>
      <c r="K278" s="23"/>
    </row>
    <row r="279" spans="1:11" ht="15.75">
      <c r="A279" s="258" t="s">
        <v>495</v>
      </c>
      <c r="B279" s="484">
        <v>1</v>
      </c>
      <c r="C279" s="485"/>
      <c r="D279" s="260">
        <v>1</v>
      </c>
      <c r="E279" s="261">
        <f>B279</f>
        <v>1</v>
      </c>
      <c r="F279" s="486">
        <f>BHNMS!F8</f>
        <v>35000</v>
      </c>
      <c r="G279" s="487"/>
      <c r="H279" s="262">
        <f>E279*F279</f>
        <v>35000</v>
      </c>
      <c r="I279" s="16"/>
      <c r="J279" s="20"/>
      <c r="K279" s="20"/>
    </row>
    <row r="280" spans="1:11" ht="15.75">
      <c r="A280" s="263"/>
      <c r="B280" s="264"/>
      <c r="C280" s="265"/>
      <c r="D280" s="266"/>
      <c r="E280" s="267"/>
      <c r="F280" s="268"/>
      <c r="G280" s="269"/>
      <c r="H280" s="270"/>
      <c r="I280" s="272">
        <f>SUM(H275:H279)</f>
        <v>470000</v>
      </c>
      <c r="J280" s="23"/>
      <c r="K280" s="23"/>
    </row>
    <row r="281" spans="1:11" ht="15.75">
      <c r="A281" s="58"/>
      <c r="B281" s="59"/>
      <c r="C281" s="216"/>
      <c r="D281" s="117"/>
      <c r="E281" s="55"/>
      <c r="F281" s="445" t="s">
        <v>344</v>
      </c>
      <c r="G281" s="446"/>
      <c r="H281" s="160" t="s">
        <v>309</v>
      </c>
      <c r="I281" s="273" t="s">
        <v>311</v>
      </c>
      <c r="J281" s="5"/>
      <c r="K281" s="5"/>
    </row>
    <row r="282" spans="1:11" ht="15.75">
      <c r="A282" s="7" t="s">
        <v>339</v>
      </c>
      <c r="B282" s="447" t="s">
        <v>341</v>
      </c>
      <c r="C282" s="448"/>
      <c r="D282" s="275" t="s">
        <v>342</v>
      </c>
      <c r="E282" s="55"/>
      <c r="F282" s="441" t="s">
        <v>39</v>
      </c>
      <c r="G282" s="442"/>
      <c r="H282" s="160" t="s">
        <v>39</v>
      </c>
      <c r="I282" s="200" t="s">
        <v>346</v>
      </c>
      <c r="J282" s="23"/>
      <c r="K282" s="23"/>
    </row>
    <row r="283" spans="1:11" ht="15.75">
      <c r="A283" s="234" t="s">
        <v>340</v>
      </c>
      <c r="B283" s="431" t="s">
        <v>38</v>
      </c>
      <c r="C283" s="432"/>
      <c r="D283" s="276" t="s">
        <v>44</v>
      </c>
      <c r="E283" s="55"/>
      <c r="F283" s="443" t="s">
        <v>345</v>
      </c>
      <c r="G283" s="444"/>
      <c r="H283" s="277" t="s">
        <v>310</v>
      </c>
      <c r="I283" s="206" t="s">
        <v>313</v>
      </c>
      <c r="J283" s="23"/>
      <c r="K283" s="23"/>
    </row>
    <row r="284" spans="1:11" ht="15.75">
      <c r="A284" s="58"/>
      <c r="B284" s="119"/>
      <c r="C284" s="215"/>
      <c r="D284" s="117"/>
      <c r="E284" s="55"/>
      <c r="F284" s="433" t="s">
        <v>44</v>
      </c>
      <c r="G284" s="434"/>
      <c r="H284" s="236" t="s">
        <v>39</v>
      </c>
      <c r="I284" s="238" t="s">
        <v>346</v>
      </c>
      <c r="J284" s="23"/>
      <c r="K284" s="23"/>
    </row>
    <row r="285" spans="1:11" ht="15.75">
      <c r="A285" s="217"/>
      <c r="B285" s="218"/>
      <c r="C285" s="219"/>
      <c r="D285" s="220"/>
      <c r="E285" s="221"/>
      <c r="F285" s="435" t="s">
        <v>39</v>
      </c>
      <c r="G285" s="436"/>
      <c r="H285" s="222"/>
      <c r="I285" s="223"/>
      <c r="J285" s="23"/>
      <c r="K285" s="23"/>
    </row>
    <row r="286" spans="1:11" ht="15.75">
      <c r="A286" s="258" t="s">
        <v>496</v>
      </c>
      <c r="B286" s="427">
        <v>1.65</v>
      </c>
      <c r="C286" s="428"/>
      <c r="D286" s="274" t="s">
        <v>13</v>
      </c>
      <c r="E286" s="118" t="s">
        <v>76</v>
      </c>
      <c r="F286" s="491">
        <f>BHNMS!F38</f>
        <v>70750</v>
      </c>
      <c r="G286" s="492"/>
      <c r="H286" s="262">
        <f>B286*F286</f>
        <v>116737.5</v>
      </c>
      <c r="I286" s="300" t="s">
        <v>76</v>
      </c>
      <c r="J286" s="23"/>
      <c r="K286" s="23"/>
    </row>
    <row r="287" spans="1:11" ht="15.75">
      <c r="A287" s="258" t="s">
        <v>497</v>
      </c>
      <c r="B287" s="427">
        <v>16.48</v>
      </c>
      <c r="C287" s="428"/>
      <c r="D287" s="274" t="s">
        <v>14</v>
      </c>
      <c r="E287" s="118" t="s">
        <v>76</v>
      </c>
      <c r="F287" s="491">
        <f>BHNMS!F33</f>
        <v>30000</v>
      </c>
      <c r="G287" s="492"/>
      <c r="H287" s="262">
        <f>B287*F287</f>
        <v>494400</v>
      </c>
      <c r="I287" s="300" t="s">
        <v>76</v>
      </c>
      <c r="J287" s="23"/>
      <c r="K287" s="23"/>
    </row>
    <row r="288" spans="1:11" ht="15.75">
      <c r="A288" s="258" t="s">
        <v>84</v>
      </c>
      <c r="B288" s="427">
        <v>1.08</v>
      </c>
      <c r="C288" s="428"/>
      <c r="D288" s="274" t="s">
        <v>13</v>
      </c>
      <c r="E288" s="118" t="s">
        <v>76</v>
      </c>
      <c r="F288" s="491">
        <f>BHNMS!F37</f>
        <v>79500</v>
      </c>
      <c r="G288" s="492"/>
      <c r="H288" s="262">
        <f>B288*F288</f>
        <v>85860</v>
      </c>
      <c r="I288" s="300" t="s">
        <v>76</v>
      </c>
      <c r="J288" s="23"/>
      <c r="K288" s="23"/>
    </row>
    <row r="289" spans="1:11" ht="15.75">
      <c r="A289" s="263"/>
      <c r="B289" s="264"/>
      <c r="C289" s="265"/>
      <c r="D289" s="266"/>
      <c r="E289" s="267"/>
      <c r="F289" s="278"/>
      <c r="G289" s="279"/>
      <c r="H289" s="280"/>
      <c r="I289" s="301">
        <f>SUM(H285:H288)</f>
        <v>696997.5</v>
      </c>
      <c r="J289" s="20"/>
      <c r="K289" s="20"/>
    </row>
    <row r="290" spans="1:11" ht="15.75">
      <c r="A290" s="58"/>
      <c r="B290" s="119"/>
      <c r="C290" s="215"/>
      <c r="D290" s="117"/>
      <c r="E290" s="55"/>
      <c r="F290" s="110"/>
      <c r="G290" s="109"/>
      <c r="H290" s="56"/>
      <c r="I290" s="57"/>
      <c r="J290" s="23"/>
      <c r="K290" s="23"/>
    </row>
    <row r="291" spans="1:11" ht="15.75">
      <c r="A291" s="7" t="s">
        <v>347</v>
      </c>
      <c r="B291" s="439" t="s">
        <v>303</v>
      </c>
      <c r="C291" s="440"/>
      <c r="D291" s="282" t="s">
        <v>348</v>
      </c>
      <c r="E291" s="233" t="s">
        <v>350</v>
      </c>
      <c r="F291" s="441" t="s">
        <v>343</v>
      </c>
      <c r="G291" s="442"/>
      <c r="H291" s="282" t="s">
        <v>309</v>
      </c>
      <c r="I291" s="283" t="s">
        <v>311</v>
      </c>
      <c r="J291" s="5"/>
      <c r="K291" s="5"/>
    </row>
    <row r="292" spans="1:11" ht="15.75">
      <c r="A292" s="234" t="s">
        <v>149</v>
      </c>
      <c r="B292" s="439" t="s">
        <v>347</v>
      </c>
      <c r="C292" s="440"/>
      <c r="D292" s="233" t="s">
        <v>319</v>
      </c>
      <c r="E292" s="233" t="s">
        <v>351</v>
      </c>
      <c r="F292" s="441" t="s">
        <v>39</v>
      </c>
      <c r="G292" s="442"/>
      <c r="H292" s="233" t="s">
        <v>39</v>
      </c>
      <c r="I292" s="200" t="s">
        <v>353</v>
      </c>
      <c r="J292" s="23"/>
      <c r="K292" s="23"/>
    </row>
    <row r="293" spans="1:11" ht="15.75">
      <c r="A293" s="11"/>
      <c r="B293" s="431" t="s">
        <v>38</v>
      </c>
      <c r="C293" s="432"/>
      <c r="D293" s="236" t="s">
        <v>320</v>
      </c>
      <c r="E293" s="236" t="s">
        <v>352</v>
      </c>
      <c r="F293" s="443" t="s">
        <v>345</v>
      </c>
      <c r="G293" s="444"/>
      <c r="H293" s="236" t="s">
        <v>310</v>
      </c>
      <c r="I293" s="206" t="s">
        <v>313</v>
      </c>
      <c r="J293" s="23"/>
      <c r="K293" s="23"/>
    </row>
    <row r="294" spans="1:11" ht="15.75">
      <c r="A294" s="11"/>
      <c r="B294" s="431" t="s">
        <v>168</v>
      </c>
      <c r="C294" s="432"/>
      <c r="D294" s="237" t="s">
        <v>349</v>
      </c>
      <c r="E294" s="237" t="s">
        <v>349</v>
      </c>
      <c r="F294" s="433" t="s">
        <v>44</v>
      </c>
      <c r="G294" s="434"/>
      <c r="H294" s="237" t="s">
        <v>39</v>
      </c>
      <c r="I294" s="238" t="s">
        <v>353</v>
      </c>
      <c r="J294" s="23"/>
      <c r="K294" s="23"/>
    </row>
    <row r="295" spans="1:11" ht="15.75">
      <c r="A295" s="226"/>
      <c r="B295" s="227"/>
      <c r="C295" s="195"/>
      <c r="D295" s="228"/>
      <c r="E295" s="194"/>
      <c r="F295" s="435" t="s">
        <v>39</v>
      </c>
      <c r="G295" s="436"/>
      <c r="H295" s="289"/>
      <c r="I295" s="229"/>
      <c r="J295" s="23"/>
      <c r="K295" s="23"/>
    </row>
    <row r="296" spans="1:11" ht="15.75">
      <c r="A296" s="11"/>
      <c r="B296" s="27"/>
      <c r="C296" s="192"/>
      <c r="D296" s="225"/>
      <c r="E296" s="5"/>
      <c r="F296" s="257"/>
      <c r="G296" s="180"/>
      <c r="H296" s="9"/>
      <c r="I296" s="10"/>
      <c r="J296" s="23"/>
      <c r="K296" s="23"/>
    </row>
    <row r="297" spans="1:11" ht="15.75">
      <c r="A297" s="258" t="s">
        <v>100</v>
      </c>
      <c r="B297" s="427">
        <v>1</v>
      </c>
      <c r="C297" s="428"/>
      <c r="D297" s="118" t="s">
        <v>76</v>
      </c>
      <c r="E297" s="261">
        <v>8</v>
      </c>
      <c r="F297" s="480">
        <f>BHNMS!G79</f>
        <v>23424.109693391736</v>
      </c>
      <c r="G297" s="438"/>
      <c r="H297" s="262">
        <f>E297*F297</f>
        <v>187392.8775471339</v>
      </c>
      <c r="I297" s="16"/>
      <c r="J297" s="23"/>
      <c r="K297" s="23"/>
    </row>
    <row r="298" spans="1:11" ht="15.75">
      <c r="A298" s="11"/>
      <c r="B298" s="12"/>
      <c r="C298" s="201"/>
      <c r="D298" s="225"/>
      <c r="E298" s="5"/>
      <c r="F298" s="281"/>
      <c r="G298" s="256"/>
      <c r="H298" s="18"/>
      <c r="I298" s="16"/>
      <c r="J298" s="23"/>
      <c r="K298" s="23"/>
    </row>
    <row r="299" spans="1:11" ht="15.75">
      <c r="A299" s="284"/>
      <c r="B299" s="285"/>
      <c r="C299" s="290"/>
      <c r="D299" s="286"/>
      <c r="E299" s="287"/>
      <c r="F299" s="291"/>
      <c r="G299" s="292"/>
      <c r="H299" s="293"/>
      <c r="I299" s="301">
        <f>SUM(H296:H298)</f>
        <v>187392.8775471339</v>
      </c>
      <c r="J299" s="20"/>
      <c r="K299" s="20"/>
    </row>
    <row r="300" spans="1:11" ht="15.75">
      <c r="A300" s="11"/>
      <c r="B300" s="12"/>
      <c r="C300" s="201"/>
      <c r="D300" s="225"/>
      <c r="E300" s="5"/>
      <c r="F300" s="281"/>
      <c r="G300" s="259"/>
      <c r="H300" s="14"/>
      <c r="I300" s="16"/>
      <c r="J300" s="5"/>
      <c r="K300" s="5"/>
    </row>
    <row r="301" spans="1:11" ht="15.75">
      <c r="A301" s="226"/>
      <c r="B301" s="227"/>
      <c r="C301" s="203"/>
      <c r="D301" s="228"/>
      <c r="E301" s="194"/>
      <c r="F301" s="294"/>
      <c r="G301" s="295"/>
      <c r="H301" s="296" t="s">
        <v>354</v>
      </c>
      <c r="I301" s="229">
        <f>I280+I289+I299</f>
        <v>1354390.377547134</v>
      </c>
      <c r="J301" s="5"/>
      <c r="K301" s="5"/>
    </row>
    <row r="302" spans="1:11" ht="15.75">
      <c r="A302" s="303" t="s">
        <v>357</v>
      </c>
      <c r="B302" s="423">
        <v>2</v>
      </c>
      <c r="C302" s="424"/>
      <c r="D302" s="304" t="s">
        <v>44</v>
      </c>
      <c r="E302" s="306" t="s">
        <v>13</v>
      </c>
      <c r="F302" s="305"/>
      <c r="G302" s="306"/>
      <c r="H302" s="307"/>
      <c r="I302" s="288"/>
      <c r="J302" s="23"/>
      <c r="K302" s="23"/>
    </row>
    <row r="303" spans="1:11" ht="15.75">
      <c r="A303" s="7"/>
      <c r="B303" s="12"/>
      <c r="C303" s="201"/>
      <c r="D303" s="202"/>
      <c r="E303" s="282"/>
      <c r="F303" s="255"/>
      <c r="G303" s="259"/>
      <c r="H303" s="14"/>
      <c r="I303" s="16"/>
      <c r="J303" s="23"/>
      <c r="K303" s="23"/>
    </row>
    <row r="304" spans="1:11" ht="15.75">
      <c r="A304" s="11"/>
      <c r="B304" s="12"/>
      <c r="C304" s="201"/>
      <c r="D304" s="275" t="s">
        <v>359</v>
      </c>
      <c r="E304" s="177" t="s">
        <v>358</v>
      </c>
      <c r="F304" s="255"/>
      <c r="G304" s="233" t="s">
        <v>39</v>
      </c>
      <c r="H304" s="315">
        <f>I301/2</f>
        <v>677195.188773567</v>
      </c>
      <c r="I304" s="310" t="s">
        <v>360</v>
      </c>
      <c r="J304" s="23"/>
      <c r="K304" s="23"/>
    </row>
    <row r="305" spans="1:11" ht="16.5" thickBot="1">
      <c r="A305" s="308"/>
      <c r="B305" s="32"/>
      <c r="C305" s="309"/>
      <c r="D305" s="311"/>
      <c r="E305" s="31"/>
      <c r="F305" s="312"/>
      <c r="G305" s="313"/>
      <c r="H305" s="314"/>
      <c r="I305" s="173"/>
      <c r="J305" s="23"/>
      <c r="K305" s="23"/>
    </row>
    <row r="306" spans="1:11" ht="15.75">
      <c r="A306" s="13"/>
      <c r="B306" s="12"/>
      <c r="C306" s="13"/>
      <c r="D306" s="5"/>
      <c r="E306" s="5"/>
      <c r="F306" s="140"/>
      <c r="G306" s="302"/>
      <c r="H306" s="140"/>
      <c r="I306" s="23"/>
      <c r="J306" s="23"/>
      <c r="K306" s="23"/>
    </row>
    <row r="307" spans="1:11" ht="15.75">
      <c r="A307" s="13"/>
      <c r="B307" s="12"/>
      <c r="C307" s="13"/>
      <c r="D307" s="5"/>
      <c r="E307" s="5"/>
      <c r="F307" s="140"/>
      <c r="G307" s="302"/>
      <c r="H307" s="140"/>
      <c r="I307" s="23"/>
      <c r="J307" s="23"/>
      <c r="K307" s="23"/>
    </row>
    <row r="308" spans="1:11" ht="15.75">
      <c r="A308" s="13"/>
      <c r="B308" s="12"/>
      <c r="C308" s="13"/>
      <c r="D308" s="5"/>
      <c r="E308" s="5"/>
      <c r="F308" s="140"/>
      <c r="G308" s="302"/>
      <c r="H308" s="140"/>
      <c r="I308" s="23"/>
      <c r="J308" s="23"/>
      <c r="K308" s="23"/>
    </row>
    <row r="309" spans="1:11" ht="15.75">
      <c r="A309" s="13"/>
      <c r="B309" s="12"/>
      <c r="C309" s="13"/>
      <c r="D309" s="5"/>
      <c r="E309" s="5"/>
      <c r="F309" s="140"/>
      <c r="G309" s="302"/>
      <c r="H309" s="140"/>
      <c r="I309" s="23"/>
      <c r="J309" s="23"/>
      <c r="K309" s="23"/>
    </row>
    <row r="310" spans="1:11" ht="15.75">
      <c r="A310" s="13"/>
      <c r="B310" s="12"/>
      <c r="C310" s="13"/>
      <c r="D310" s="5"/>
      <c r="E310" s="5"/>
      <c r="F310" s="140"/>
      <c r="G310" s="302"/>
      <c r="H310" s="140"/>
      <c r="I310" s="23"/>
      <c r="J310" s="23"/>
      <c r="K310" s="23"/>
    </row>
    <row r="311" spans="1:11" ht="15.75">
      <c r="A311" s="13"/>
      <c r="B311" s="12"/>
      <c r="C311" s="13"/>
      <c r="D311" s="5"/>
      <c r="E311" s="5"/>
      <c r="F311" s="140"/>
      <c r="G311" s="302"/>
      <c r="H311" s="140"/>
      <c r="I311" s="23"/>
      <c r="J311" s="23"/>
      <c r="K311" s="23"/>
    </row>
    <row r="312" spans="1:11" ht="15.75">
      <c r="A312" s="13"/>
      <c r="B312" s="12"/>
      <c r="C312" s="13"/>
      <c r="D312" s="5"/>
      <c r="E312" s="5"/>
      <c r="F312" s="140"/>
      <c r="G312" s="302"/>
      <c r="H312" s="140"/>
      <c r="I312" s="23"/>
      <c r="J312" s="23"/>
      <c r="K312" s="23"/>
    </row>
    <row r="313" spans="1:11" ht="15.75">
      <c r="A313" s="13"/>
      <c r="B313" s="12"/>
      <c r="C313" s="13"/>
      <c r="D313" s="5"/>
      <c r="E313" s="5"/>
      <c r="F313" s="140"/>
      <c r="G313" s="302"/>
      <c r="H313" s="140"/>
      <c r="I313" s="23"/>
      <c r="J313" s="23"/>
      <c r="K313" s="23"/>
    </row>
    <row r="314" spans="4:11" ht="16.5" thickBot="1">
      <c r="D314" s="39"/>
      <c r="I314" s="3" t="s">
        <v>444</v>
      </c>
      <c r="J314" s="23"/>
      <c r="K314" s="23"/>
    </row>
    <row r="315" spans="1:11" ht="15.75">
      <c r="A315" s="186"/>
      <c r="B315" s="187"/>
      <c r="C315" s="187"/>
      <c r="D315" s="191"/>
      <c r="E315" s="212"/>
      <c r="F315" s="187"/>
      <c r="G315" s="187"/>
      <c r="H315" s="191"/>
      <c r="I315" s="188"/>
      <c r="J315" s="23"/>
      <c r="K315" s="23"/>
    </row>
    <row r="316" spans="1:11" ht="15.75">
      <c r="A316" s="6"/>
      <c r="B316" s="5"/>
      <c r="C316" s="5"/>
      <c r="D316" s="192"/>
      <c r="E316" s="457" t="s">
        <v>295</v>
      </c>
      <c r="F316" s="471"/>
      <c r="G316" s="471"/>
      <c r="H316" s="458"/>
      <c r="I316" s="200" t="s">
        <v>294</v>
      </c>
      <c r="J316" s="23"/>
      <c r="K316" s="23"/>
    </row>
    <row r="317" spans="1:11" ht="15.75">
      <c r="A317" s="6"/>
      <c r="B317" s="5"/>
      <c r="C317" s="465"/>
      <c r="D317" s="466"/>
      <c r="E317" s="473" t="s">
        <v>296</v>
      </c>
      <c r="F317" s="474"/>
      <c r="G317" s="474"/>
      <c r="H317" s="475"/>
      <c r="I317" s="199" t="s">
        <v>158</v>
      </c>
      <c r="J317" s="20"/>
      <c r="K317" s="20"/>
    </row>
    <row r="318" spans="1:11" ht="15.75">
      <c r="A318" s="6"/>
      <c r="B318" s="5"/>
      <c r="C318" s="476"/>
      <c r="D318" s="454"/>
      <c r="E318" s="457" t="s">
        <v>605</v>
      </c>
      <c r="F318" s="471"/>
      <c r="G318" s="471"/>
      <c r="H318" s="458"/>
      <c r="I318" s="10"/>
      <c r="J318" s="23"/>
      <c r="K318" s="23"/>
    </row>
    <row r="319" spans="1:11" ht="15.75">
      <c r="A319" s="6"/>
      <c r="B319" s="5"/>
      <c r="C319" s="5"/>
      <c r="D319" s="192"/>
      <c r="E319" s="453" t="s">
        <v>499</v>
      </c>
      <c r="F319" s="476"/>
      <c r="G319" s="476"/>
      <c r="H319" s="454"/>
      <c r="I319" s="198" t="s">
        <v>498</v>
      </c>
      <c r="J319" s="5"/>
      <c r="K319" s="5"/>
    </row>
    <row r="320" spans="1:11" ht="15.75">
      <c r="A320" s="193"/>
      <c r="B320" s="194"/>
      <c r="C320" s="194"/>
      <c r="D320" s="195"/>
      <c r="E320" s="473" t="s">
        <v>500</v>
      </c>
      <c r="F320" s="474"/>
      <c r="G320" s="474"/>
      <c r="H320" s="475"/>
      <c r="I320" s="196"/>
      <c r="J320" s="23"/>
      <c r="K320" s="23"/>
    </row>
    <row r="321" spans="1:11" ht="15.75">
      <c r="A321" s="6"/>
      <c r="B321" s="5"/>
      <c r="C321" s="5"/>
      <c r="D321" s="5"/>
      <c r="E321" s="197"/>
      <c r="F321" s="5"/>
      <c r="G321" s="5"/>
      <c r="H321" s="5"/>
      <c r="I321" s="10"/>
      <c r="J321" s="23"/>
      <c r="K321" s="23"/>
    </row>
    <row r="322" spans="1:11" ht="15.75">
      <c r="A322" s="470" t="s">
        <v>575</v>
      </c>
      <c r="B322" s="471"/>
      <c r="C322" s="471"/>
      <c r="D322" s="471"/>
      <c r="E322" s="471"/>
      <c r="F322" s="471"/>
      <c r="G322" s="471"/>
      <c r="H322" s="471"/>
      <c r="I322" s="472"/>
      <c r="J322" s="23"/>
      <c r="K322" s="23"/>
    </row>
    <row r="323" spans="1:11" ht="15.75">
      <c r="A323" s="470" t="s">
        <v>578</v>
      </c>
      <c r="B323" s="471"/>
      <c r="C323" s="471"/>
      <c r="D323" s="471"/>
      <c r="E323" s="471"/>
      <c r="F323" s="471"/>
      <c r="G323" s="471"/>
      <c r="H323" s="471"/>
      <c r="I323" s="472"/>
      <c r="J323" s="23"/>
      <c r="K323" s="23"/>
    </row>
    <row r="324" spans="1:11" ht="15.75">
      <c r="A324" s="477" t="s">
        <v>577</v>
      </c>
      <c r="B324" s="476"/>
      <c r="C324" s="476"/>
      <c r="D324" s="476"/>
      <c r="E324" s="476"/>
      <c r="F324" s="476"/>
      <c r="G324" s="476"/>
      <c r="H324" s="476"/>
      <c r="I324" s="478"/>
      <c r="J324" s="23"/>
      <c r="K324" s="23"/>
    </row>
    <row r="325" spans="1:11" ht="15.75">
      <c r="A325" s="477" t="s">
        <v>576</v>
      </c>
      <c r="B325" s="476"/>
      <c r="C325" s="476"/>
      <c r="D325" s="476"/>
      <c r="E325" s="476"/>
      <c r="F325" s="476"/>
      <c r="G325" s="476"/>
      <c r="H325" s="476"/>
      <c r="I325" s="478"/>
      <c r="J325" s="23"/>
      <c r="K325" s="23"/>
    </row>
    <row r="326" spans="1:11" ht="16.5" thickBot="1">
      <c r="A326" s="189"/>
      <c r="B326" s="31"/>
      <c r="C326" s="31"/>
      <c r="D326" s="31"/>
      <c r="E326" s="31"/>
      <c r="F326" s="31"/>
      <c r="G326" s="31"/>
      <c r="H326" s="31"/>
      <c r="I326" s="190"/>
      <c r="J326" s="23"/>
      <c r="K326" s="23"/>
    </row>
    <row r="327" spans="1:11" ht="15.75">
      <c r="A327" s="242"/>
      <c r="B327" s="243"/>
      <c r="C327" s="243"/>
      <c r="D327" s="244"/>
      <c r="E327" s="249"/>
      <c r="F327" s="210"/>
      <c r="G327" s="208"/>
      <c r="H327" s="208"/>
      <c r="I327" s="43"/>
      <c r="J327" s="20"/>
      <c r="K327" s="20"/>
    </row>
    <row r="328" spans="1:11" ht="15.75">
      <c r="A328" s="242" t="s">
        <v>298</v>
      </c>
      <c r="B328" s="246">
        <v>1</v>
      </c>
      <c r="C328" s="425" t="s">
        <v>720</v>
      </c>
      <c r="D328" s="426"/>
      <c r="E328" s="249" t="s">
        <v>300</v>
      </c>
      <c r="F328" s="249">
        <v>1</v>
      </c>
      <c r="G328" s="425" t="s">
        <v>725</v>
      </c>
      <c r="H328" s="425"/>
      <c r="I328" s="463"/>
      <c r="J328" s="23"/>
      <c r="K328" s="23"/>
    </row>
    <row r="329" spans="1:11" ht="15.75">
      <c r="A329" s="242"/>
      <c r="B329" s="246"/>
      <c r="C329" s="425" t="s">
        <v>721</v>
      </c>
      <c r="D329" s="426"/>
      <c r="E329" s="248"/>
      <c r="F329" s="249">
        <v>2</v>
      </c>
      <c r="G329" s="425" t="s">
        <v>726</v>
      </c>
      <c r="H329" s="425"/>
      <c r="I329" s="463"/>
      <c r="J329" s="23"/>
      <c r="K329" s="23"/>
    </row>
    <row r="330" spans="1:11" ht="15.75" customHeight="1">
      <c r="A330" s="242"/>
      <c r="B330" s="246">
        <v>2</v>
      </c>
      <c r="C330" s="425" t="s">
        <v>722</v>
      </c>
      <c r="D330" s="426"/>
      <c r="E330" s="248"/>
      <c r="F330" s="249">
        <v>3</v>
      </c>
      <c r="G330" s="425" t="s">
        <v>653</v>
      </c>
      <c r="H330" s="425"/>
      <c r="I330" s="463"/>
      <c r="J330" s="5"/>
      <c r="K330" s="5"/>
    </row>
    <row r="331" spans="1:11" ht="15.75">
      <c r="A331" s="242"/>
      <c r="B331" s="246"/>
      <c r="C331" s="425" t="s">
        <v>723</v>
      </c>
      <c r="D331" s="426"/>
      <c r="E331" s="248"/>
      <c r="F331" s="249"/>
      <c r="G331" s="425"/>
      <c r="H331" s="425"/>
      <c r="I331" s="463"/>
      <c r="J331" s="23"/>
      <c r="K331" s="23"/>
    </row>
    <row r="332" spans="1:11" ht="15.75">
      <c r="A332" s="242"/>
      <c r="B332" s="246"/>
      <c r="C332" s="425" t="s">
        <v>724</v>
      </c>
      <c r="D332" s="426"/>
      <c r="E332" s="247" t="s">
        <v>321</v>
      </c>
      <c r="F332" s="249">
        <v>1</v>
      </c>
      <c r="G332" s="425" t="s">
        <v>523</v>
      </c>
      <c r="H332" s="425"/>
      <c r="I332" s="463"/>
      <c r="J332" s="23"/>
      <c r="K332" s="23"/>
    </row>
    <row r="333" spans="1:11" ht="15.75">
      <c r="A333" s="242"/>
      <c r="B333" s="246"/>
      <c r="C333" s="425"/>
      <c r="D333" s="426"/>
      <c r="E333" s="248"/>
      <c r="F333" s="249">
        <v>2</v>
      </c>
      <c r="G333" s="425" t="s">
        <v>524</v>
      </c>
      <c r="H333" s="425"/>
      <c r="I333" s="463"/>
      <c r="J333" s="23"/>
      <c r="K333" s="23"/>
    </row>
    <row r="334" spans="1:11" ht="15.75">
      <c r="A334" s="245" t="s">
        <v>299</v>
      </c>
      <c r="B334" s="338">
        <v>1</v>
      </c>
      <c r="C334" s="459" t="s">
        <v>518</v>
      </c>
      <c r="D334" s="479"/>
      <c r="E334" s="248"/>
      <c r="F334" s="249">
        <v>3</v>
      </c>
      <c r="G334" s="425" t="s">
        <v>525</v>
      </c>
      <c r="H334" s="425"/>
      <c r="I334" s="463"/>
      <c r="J334" s="23"/>
      <c r="K334" s="23"/>
    </row>
    <row r="335" spans="1:11" ht="15.75">
      <c r="A335" s="345"/>
      <c r="B335" s="338"/>
      <c r="C335" s="459" t="s">
        <v>519</v>
      </c>
      <c r="D335" s="479"/>
      <c r="E335" s="248"/>
      <c r="F335" s="249"/>
      <c r="G335" s="253"/>
      <c r="H335" s="253"/>
      <c r="I335" s="325"/>
      <c r="J335" s="23"/>
      <c r="K335" s="23"/>
    </row>
    <row r="336" spans="1:11" ht="15.75">
      <c r="A336" s="345"/>
      <c r="B336" s="338">
        <v>2</v>
      </c>
      <c r="C336" s="459" t="s">
        <v>520</v>
      </c>
      <c r="D336" s="479"/>
      <c r="E336" s="248"/>
      <c r="F336" s="249"/>
      <c r="G336" s="253"/>
      <c r="H336" s="253"/>
      <c r="I336" s="325"/>
      <c r="J336" s="23"/>
      <c r="K336" s="23"/>
    </row>
    <row r="337" spans="1:11" ht="15.75">
      <c r="A337" s="345"/>
      <c r="B337" s="338"/>
      <c r="C337" s="459" t="s">
        <v>521</v>
      </c>
      <c r="D337" s="479"/>
      <c r="E337" s="248"/>
      <c r="F337" s="249"/>
      <c r="G337" s="253"/>
      <c r="H337" s="253"/>
      <c r="I337" s="325"/>
      <c r="J337" s="23"/>
      <c r="K337" s="23"/>
    </row>
    <row r="338" spans="1:11" ht="15.75">
      <c r="A338" s="345"/>
      <c r="B338" s="338"/>
      <c r="C338" s="459" t="s">
        <v>522</v>
      </c>
      <c r="D338" s="479"/>
      <c r="E338" s="248"/>
      <c r="F338" s="249"/>
      <c r="G338" s="253"/>
      <c r="H338" s="253"/>
      <c r="I338" s="325"/>
      <c r="J338" s="23"/>
      <c r="K338" s="23"/>
    </row>
    <row r="339" spans="1:11" ht="15.75">
      <c r="A339" s="242"/>
      <c r="B339" s="246"/>
      <c r="C339" s="253"/>
      <c r="D339" s="254"/>
      <c r="E339" s="248"/>
      <c r="F339" s="249"/>
      <c r="G339" s="253"/>
      <c r="H339" s="253"/>
      <c r="I339" s="325"/>
      <c r="J339" s="23"/>
      <c r="K339" s="23"/>
    </row>
    <row r="340" spans="1:11" ht="15.75">
      <c r="A340" s="242"/>
      <c r="B340" s="246"/>
      <c r="C340" s="253"/>
      <c r="D340" s="254"/>
      <c r="E340" s="248"/>
      <c r="F340" s="249"/>
      <c r="G340" s="253"/>
      <c r="H340" s="253"/>
      <c r="I340" s="325"/>
      <c r="J340" s="23"/>
      <c r="K340" s="23"/>
    </row>
    <row r="341" spans="1:11" ht="15.75">
      <c r="A341" s="242"/>
      <c r="B341" s="246"/>
      <c r="C341" s="253"/>
      <c r="D341" s="254"/>
      <c r="E341" s="248"/>
      <c r="F341" s="249"/>
      <c r="G341" s="253"/>
      <c r="H341" s="253"/>
      <c r="I341" s="325"/>
      <c r="J341" s="23"/>
      <c r="K341" s="23"/>
    </row>
    <row r="342" spans="1:11" ht="15.75">
      <c r="A342" s="242"/>
      <c r="B342" s="246"/>
      <c r="C342" s="253"/>
      <c r="D342" s="254"/>
      <c r="E342" s="248"/>
      <c r="F342" s="249"/>
      <c r="G342" s="253"/>
      <c r="H342" s="253"/>
      <c r="I342" s="325"/>
      <c r="J342" s="23"/>
      <c r="K342" s="23"/>
    </row>
    <row r="343" spans="1:11" ht="15.75">
      <c r="A343" s="242"/>
      <c r="B343" s="246"/>
      <c r="C343" s="253"/>
      <c r="D343" s="254"/>
      <c r="E343" s="248"/>
      <c r="F343" s="249"/>
      <c r="G343" s="253"/>
      <c r="H343" s="253"/>
      <c r="I343" s="325"/>
      <c r="J343" s="23"/>
      <c r="K343" s="23"/>
    </row>
    <row r="344" spans="1:11" ht="15.75">
      <c r="A344" s="242"/>
      <c r="B344" s="246"/>
      <c r="C344" s="253"/>
      <c r="D344" s="254"/>
      <c r="E344" s="248"/>
      <c r="F344" s="249"/>
      <c r="G344" s="253"/>
      <c r="H344" s="253"/>
      <c r="I344" s="325"/>
      <c r="J344" s="23"/>
      <c r="K344" s="23"/>
    </row>
    <row r="345" spans="1:11" ht="15.75">
      <c r="A345" s="242"/>
      <c r="B345" s="246"/>
      <c r="C345" s="253"/>
      <c r="D345" s="254"/>
      <c r="E345" s="248"/>
      <c r="F345" s="249"/>
      <c r="G345" s="253"/>
      <c r="H345" s="253"/>
      <c r="I345" s="325"/>
      <c r="J345" s="23"/>
      <c r="K345" s="23"/>
    </row>
    <row r="346" spans="1:11" ht="15.75">
      <c r="A346" s="242"/>
      <c r="B346" s="246"/>
      <c r="C346" s="253"/>
      <c r="D346" s="254"/>
      <c r="E346" s="248"/>
      <c r="F346" s="249"/>
      <c r="G346" s="253"/>
      <c r="H346" s="253"/>
      <c r="I346" s="325"/>
      <c r="J346" s="23"/>
      <c r="K346" s="23"/>
    </row>
    <row r="347" spans="1:11" ht="16.5" thickBot="1">
      <c r="A347" s="207"/>
      <c r="B347" s="209"/>
      <c r="C347" s="250"/>
      <c r="D347" s="251"/>
      <c r="E347" s="213"/>
      <c r="F347" s="211"/>
      <c r="G347" s="250"/>
      <c r="H347" s="250"/>
      <c r="I347" s="252"/>
      <c r="J347" s="23"/>
      <c r="K347" s="23"/>
    </row>
    <row r="348" spans="1:11" ht="15.75">
      <c r="A348" s="224"/>
      <c r="B348" s="461" t="s">
        <v>303</v>
      </c>
      <c r="C348" s="462"/>
      <c r="D348" s="230"/>
      <c r="E348" s="231" t="s">
        <v>303</v>
      </c>
      <c r="F348" s="461" t="s">
        <v>314</v>
      </c>
      <c r="G348" s="462"/>
      <c r="H348" s="231" t="s">
        <v>309</v>
      </c>
      <c r="I348" s="232" t="s">
        <v>311</v>
      </c>
      <c r="J348" s="23"/>
      <c r="K348" s="23"/>
    </row>
    <row r="349" spans="1:11" ht="15.75">
      <c r="A349" s="7" t="s">
        <v>301</v>
      </c>
      <c r="B349" s="457" t="s">
        <v>304</v>
      </c>
      <c r="C349" s="458"/>
      <c r="D349" s="204" t="s">
        <v>319</v>
      </c>
      <c r="E349" s="106" t="s">
        <v>307</v>
      </c>
      <c r="F349" s="457" t="s">
        <v>315</v>
      </c>
      <c r="G349" s="458"/>
      <c r="H349" s="233" t="s">
        <v>39</v>
      </c>
      <c r="I349" s="200" t="s">
        <v>312</v>
      </c>
      <c r="J349" s="23"/>
      <c r="K349" s="23"/>
    </row>
    <row r="350" spans="1:11" ht="15.75">
      <c r="A350" s="234" t="s">
        <v>302</v>
      </c>
      <c r="B350" s="453" t="s">
        <v>305</v>
      </c>
      <c r="C350" s="454"/>
      <c r="D350" s="235" t="s">
        <v>320</v>
      </c>
      <c r="E350" s="205" t="s">
        <v>38</v>
      </c>
      <c r="F350" s="453" t="s">
        <v>316</v>
      </c>
      <c r="G350" s="454"/>
      <c r="H350" s="236" t="s">
        <v>310</v>
      </c>
      <c r="I350" s="206" t="s">
        <v>313</v>
      </c>
      <c r="J350" s="23"/>
      <c r="K350" s="23"/>
    </row>
    <row r="351" spans="1:11" ht="15.75">
      <c r="A351" s="11"/>
      <c r="B351" s="453" t="s">
        <v>306</v>
      </c>
      <c r="C351" s="454"/>
      <c r="D351" s="225"/>
      <c r="E351" s="205" t="s">
        <v>308</v>
      </c>
      <c r="F351" s="453" t="s">
        <v>317</v>
      </c>
      <c r="G351" s="454"/>
      <c r="H351" s="237" t="s">
        <v>39</v>
      </c>
      <c r="I351" s="238" t="s">
        <v>312</v>
      </c>
      <c r="J351" s="20"/>
      <c r="K351" s="20"/>
    </row>
    <row r="352" spans="1:11" ht="15.75">
      <c r="A352" s="226"/>
      <c r="B352" s="455"/>
      <c r="C352" s="456"/>
      <c r="D352" s="228"/>
      <c r="E352" s="239"/>
      <c r="F352" s="435" t="s">
        <v>318</v>
      </c>
      <c r="G352" s="436"/>
      <c r="H352" s="240"/>
      <c r="I352" s="241"/>
      <c r="J352" s="5"/>
      <c r="K352" s="5"/>
    </row>
    <row r="353" spans="1:11" ht="15.75">
      <c r="A353" s="258" t="s">
        <v>501</v>
      </c>
      <c r="B353" s="449">
        <v>1</v>
      </c>
      <c r="C353" s="450"/>
      <c r="D353" s="260">
        <v>1</v>
      </c>
      <c r="E353" s="261">
        <f>B353</f>
        <v>1</v>
      </c>
      <c r="F353" s="451">
        <f>I280</f>
        <v>470000</v>
      </c>
      <c r="G353" s="452"/>
      <c r="H353" s="262">
        <f>E353*F353</f>
        <v>470000</v>
      </c>
      <c r="I353" s="16"/>
      <c r="J353" s="5"/>
      <c r="K353" s="5"/>
    </row>
    <row r="354" spans="1:11" ht="15.75">
      <c r="A354" s="258" t="s">
        <v>503</v>
      </c>
      <c r="B354" s="427">
        <v>1.4</v>
      </c>
      <c r="C354" s="428"/>
      <c r="D354" s="260">
        <v>1</v>
      </c>
      <c r="E354" s="261">
        <f>B354</f>
        <v>1.4</v>
      </c>
      <c r="F354" s="429">
        <f>I200</f>
        <v>260000</v>
      </c>
      <c r="G354" s="430"/>
      <c r="H354" s="262">
        <f>E354*F354</f>
        <v>364000</v>
      </c>
      <c r="I354" s="16"/>
      <c r="J354" s="23"/>
      <c r="K354" s="23"/>
    </row>
    <row r="355" spans="1:11" ht="15.75">
      <c r="A355" s="258" t="s">
        <v>502</v>
      </c>
      <c r="B355" s="427">
        <v>0.4</v>
      </c>
      <c r="C355" s="428"/>
      <c r="D355" s="260">
        <v>1</v>
      </c>
      <c r="E355" s="261">
        <f>B355</f>
        <v>0.4</v>
      </c>
      <c r="F355" s="429">
        <f>I48</f>
        <v>557500</v>
      </c>
      <c r="G355" s="430"/>
      <c r="H355" s="262">
        <f>E355*F355</f>
        <v>223000</v>
      </c>
      <c r="I355" s="16"/>
      <c r="J355" s="23"/>
      <c r="K355" s="23"/>
    </row>
    <row r="356" spans="1:11" ht="15.75">
      <c r="A356" s="258" t="s">
        <v>338</v>
      </c>
      <c r="B356" s="427">
        <v>1</v>
      </c>
      <c r="C356" s="428"/>
      <c r="D356" s="260">
        <v>1</v>
      </c>
      <c r="E356" s="261">
        <f>B356</f>
        <v>1</v>
      </c>
      <c r="F356" s="429">
        <f>BHNMS!F15</f>
        <v>42000</v>
      </c>
      <c r="G356" s="430"/>
      <c r="H356" s="262">
        <f>E356*F356</f>
        <v>42000</v>
      </c>
      <c r="I356" s="16"/>
      <c r="J356" s="23"/>
      <c r="K356" s="23"/>
    </row>
    <row r="357" spans="1:11" ht="15.75">
      <c r="A357" s="263"/>
      <c r="B357" s="264"/>
      <c r="C357" s="265"/>
      <c r="D357" s="266"/>
      <c r="E357" s="267"/>
      <c r="F357" s="268"/>
      <c r="G357" s="269"/>
      <c r="H357" s="270"/>
      <c r="I357" s="272">
        <f>SUM(H353:H356)</f>
        <v>1099000</v>
      </c>
      <c r="J357" s="23"/>
      <c r="K357" s="23"/>
    </row>
    <row r="358" spans="1:11" ht="15.75">
      <c r="A358" s="58"/>
      <c r="B358" s="59"/>
      <c r="C358" s="216"/>
      <c r="D358" s="117"/>
      <c r="E358" s="55"/>
      <c r="F358" s="445" t="s">
        <v>344</v>
      </c>
      <c r="G358" s="446"/>
      <c r="H358" s="160" t="s">
        <v>309</v>
      </c>
      <c r="I358" s="273" t="s">
        <v>311</v>
      </c>
      <c r="J358" s="23"/>
      <c r="K358" s="23"/>
    </row>
    <row r="359" spans="1:11" ht="15.75">
      <c r="A359" s="7" t="s">
        <v>339</v>
      </c>
      <c r="B359" s="447" t="s">
        <v>341</v>
      </c>
      <c r="C359" s="448"/>
      <c r="D359" s="275" t="s">
        <v>342</v>
      </c>
      <c r="E359" s="55"/>
      <c r="F359" s="441" t="s">
        <v>39</v>
      </c>
      <c r="G359" s="442"/>
      <c r="H359" s="160" t="s">
        <v>39</v>
      </c>
      <c r="I359" s="200" t="s">
        <v>346</v>
      </c>
      <c r="J359" s="23"/>
      <c r="K359" s="23"/>
    </row>
    <row r="360" spans="1:11" ht="15.75">
      <c r="A360" s="234" t="s">
        <v>340</v>
      </c>
      <c r="B360" s="431" t="s">
        <v>38</v>
      </c>
      <c r="C360" s="432"/>
      <c r="D360" s="276" t="s">
        <v>44</v>
      </c>
      <c r="E360" s="55"/>
      <c r="F360" s="443" t="s">
        <v>345</v>
      </c>
      <c r="G360" s="444"/>
      <c r="H360" s="277" t="s">
        <v>310</v>
      </c>
      <c r="I360" s="206" t="s">
        <v>313</v>
      </c>
      <c r="J360" s="23"/>
      <c r="K360" s="23"/>
    </row>
    <row r="361" spans="1:11" ht="15.75">
      <c r="A361" s="58"/>
      <c r="B361" s="119"/>
      <c r="C361" s="215"/>
      <c r="D361" s="117"/>
      <c r="E361" s="55"/>
      <c r="F361" s="433" t="s">
        <v>44</v>
      </c>
      <c r="G361" s="434"/>
      <c r="H361" s="236" t="s">
        <v>39</v>
      </c>
      <c r="I361" s="238" t="s">
        <v>346</v>
      </c>
      <c r="J361" s="23"/>
      <c r="K361" s="23"/>
    </row>
    <row r="362" spans="1:11" ht="15.75">
      <c r="A362" s="217"/>
      <c r="B362" s="218"/>
      <c r="C362" s="219"/>
      <c r="D362" s="220"/>
      <c r="E362" s="221"/>
      <c r="F362" s="435" t="s">
        <v>39</v>
      </c>
      <c r="G362" s="436"/>
      <c r="H362" s="222"/>
      <c r="I362" s="223"/>
      <c r="J362" s="23"/>
      <c r="K362" s="23"/>
    </row>
    <row r="363" spans="1:11" ht="15.75">
      <c r="A363" s="258" t="s">
        <v>504</v>
      </c>
      <c r="B363" s="427">
        <v>1</v>
      </c>
      <c r="C363" s="428"/>
      <c r="D363" s="323" t="s">
        <v>32</v>
      </c>
      <c r="E363" s="261"/>
      <c r="F363" s="437">
        <f>I289</f>
        <v>696997.5</v>
      </c>
      <c r="G363" s="438"/>
      <c r="H363" s="262">
        <f>B363*F363</f>
        <v>696997.5</v>
      </c>
      <c r="I363" s="16"/>
      <c r="J363" s="23"/>
      <c r="K363" s="23"/>
    </row>
    <row r="364" spans="1:11" ht="15.75">
      <c r="A364" s="258" t="s">
        <v>505</v>
      </c>
      <c r="B364" s="427">
        <v>1.4</v>
      </c>
      <c r="C364" s="428"/>
      <c r="D364" s="323" t="s">
        <v>32</v>
      </c>
      <c r="E364" s="261"/>
      <c r="F364" s="437">
        <f>I209</f>
        <v>1440000</v>
      </c>
      <c r="G364" s="438"/>
      <c r="H364" s="262">
        <f>B364*F364</f>
        <v>2015999.9999999998</v>
      </c>
      <c r="I364" s="16"/>
      <c r="J364" s="23"/>
      <c r="K364" s="23"/>
    </row>
    <row r="365" spans="1:11" ht="15.75">
      <c r="A365" s="258" t="s">
        <v>506</v>
      </c>
      <c r="B365" s="427">
        <v>0.4</v>
      </c>
      <c r="C365" s="428"/>
      <c r="D365" s="323" t="s">
        <v>32</v>
      </c>
      <c r="E365" s="261"/>
      <c r="F365" s="437">
        <f>I57</f>
        <v>1120000</v>
      </c>
      <c r="G365" s="438"/>
      <c r="H365" s="262">
        <f>B365*F365</f>
        <v>448000</v>
      </c>
      <c r="I365" s="16"/>
      <c r="J365" s="23"/>
      <c r="K365" s="23"/>
    </row>
    <row r="366" spans="1:11" ht="15.75">
      <c r="A366" s="263"/>
      <c r="B366" s="264"/>
      <c r="C366" s="265"/>
      <c r="D366" s="266"/>
      <c r="E366" s="267"/>
      <c r="F366" s="278"/>
      <c r="G366" s="279"/>
      <c r="H366" s="280"/>
      <c r="I366" s="301">
        <f>SUM(H362:H365)</f>
        <v>3160997.5</v>
      </c>
      <c r="J366" s="23"/>
      <c r="K366" s="23"/>
    </row>
    <row r="367" spans="1:11" ht="15.75">
      <c r="A367" s="58"/>
      <c r="B367" s="119"/>
      <c r="C367" s="215"/>
      <c r="D367" s="117"/>
      <c r="E367" s="55"/>
      <c r="F367" s="110"/>
      <c r="G367" s="109"/>
      <c r="H367" s="56"/>
      <c r="I367" s="57"/>
      <c r="J367" s="20"/>
      <c r="K367" s="20"/>
    </row>
    <row r="368" spans="1:11" ht="15.75">
      <c r="A368" s="7" t="s">
        <v>347</v>
      </c>
      <c r="B368" s="439" t="s">
        <v>303</v>
      </c>
      <c r="C368" s="440"/>
      <c r="D368" s="282" t="s">
        <v>348</v>
      </c>
      <c r="E368" s="233" t="s">
        <v>350</v>
      </c>
      <c r="F368" s="441" t="s">
        <v>343</v>
      </c>
      <c r="G368" s="442"/>
      <c r="H368" s="282" t="s">
        <v>309</v>
      </c>
      <c r="I368" s="283" t="s">
        <v>311</v>
      </c>
      <c r="J368" s="23"/>
      <c r="K368" s="23"/>
    </row>
    <row r="369" spans="1:11" ht="15.75">
      <c r="A369" s="234" t="s">
        <v>149</v>
      </c>
      <c r="B369" s="439" t="s">
        <v>347</v>
      </c>
      <c r="C369" s="440"/>
      <c r="D369" s="233" t="s">
        <v>319</v>
      </c>
      <c r="E369" s="233" t="s">
        <v>351</v>
      </c>
      <c r="F369" s="441" t="s">
        <v>39</v>
      </c>
      <c r="G369" s="442"/>
      <c r="H369" s="233" t="s">
        <v>39</v>
      </c>
      <c r="I369" s="200" t="s">
        <v>353</v>
      </c>
      <c r="J369" s="23"/>
      <c r="K369" s="23"/>
    </row>
    <row r="370" spans="1:11" ht="15.75">
      <c r="A370" s="11"/>
      <c r="B370" s="431" t="s">
        <v>38</v>
      </c>
      <c r="C370" s="432"/>
      <c r="D370" s="236" t="s">
        <v>320</v>
      </c>
      <c r="E370" s="236" t="s">
        <v>352</v>
      </c>
      <c r="F370" s="443" t="s">
        <v>345</v>
      </c>
      <c r="G370" s="444"/>
      <c r="H370" s="236" t="s">
        <v>310</v>
      </c>
      <c r="I370" s="206" t="s">
        <v>313</v>
      </c>
      <c r="J370" s="23"/>
      <c r="K370" s="23"/>
    </row>
    <row r="371" spans="1:11" ht="15.75">
      <c r="A371" s="11"/>
      <c r="B371" s="431" t="s">
        <v>168</v>
      </c>
      <c r="C371" s="432"/>
      <c r="D371" s="237" t="s">
        <v>349</v>
      </c>
      <c r="E371" s="237" t="s">
        <v>349</v>
      </c>
      <c r="F371" s="433" t="s">
        <v>44</v>
      </c>
      <c r="G371" s="434"/>
      <c r="H371" s="237" t="s">
        <v>39</v>
      </c>
      <c r="I371" s="238" t="s">
        <v>353</v>
      </c>
      <c r="J371" s="23"/>
      <c r="K371" s="23"/>
    </row>
    <row r="372" spans="1:11" ht="15.75">
      <c r="A372" s="226"/>
      <c r="B372" s="227"/>
      <c r="C372" s="195"/>
      <c r="D372" s="228"/>
      <c r="E372" s="194"/>
      <c r="F372" s="435" t="s">
        <v>39</v>
      </c>
      <c r="G372" s="436"/>
      <c r="H372" s="289"/>
      <c r="I372" s="229"/>
      <c r="J372" s="23"/>
      <c r="K372" s="23"/>
    </row>
    <row r="373" spans="1:11" ht="15.75">
      <c r="A373" s="11"/>
      <c r="B373" s="27"/>
      <c r="C373" s="192"/>
      <c r="D373" s="225"/>
      <c r="E373" s="5"/>
      <c r="F373" s="257"/>
      <c r="G373" s="180"/>
      <c r="H373" s="9"/>
      <c r="I373" s="10"/>
      <c r="J373" s="20"/>
      <c r="K373" s="20"/>
    </row>
    <row r="374" spans="1:11" ht="15.75">
      <c r="A374" s="258" t="s">
        <v>100</v>
      </c>
      <c r="B374" s="427">
        <v>1</v>
      </c>
      <c r="C374" s="428"/>
      <c r="D374" s="118" t="s">
        <v>76</v>
      </c>
      <c r="E374" s="261">
        <v>8</v>
      </c>
      <c r="F374" s="437">
        <f>BHNMS!G79</f>
        <v>23424.109693391736</v>
      </c>
      <c r="G374" s="438"/>
      <c r="H374" s="262">
        <f>E374*F374</f>
        <v>187392.8775471339</v>
      </c>
      <c r="I374" s="16"/>
      <c r="J374" s="23"/>
      <c r="K374" s="23"/>
    </row>
    <row r="375" spans="1:11" ht="15.75">
      <c r="A375" s="11"/>
      <c r="B375" s="12"/>
      <c r="C375" s="201"/>
      <c r="D375" s="225"/>
      <c r="E375" s="5"/>
      <c r="F375" s="281"/>
      <c r="G375" s="256"/>
      <c r="H375" s="18"/>
      <c r="I375" s="16"/>
      <c r="J375" s="23"/>
      <c r="K375" s="23"/>
    </row>
    <row r="376" spans="1:11" ht="15.75">
      <c r="A376" s="284"/>
      <c r="B376" s="285"/>
      <c r="C376" s="290"/>
      <c r="D376" s="286"/>
      <c r="E376" s="287"/>
      <c r="F376" s="291"/>
      <c r="G376" s="292"/>
      <c r="H376" s="293"/>
      <c r="I376" s="301">
        <f>SUM(H373:H375)</f>
        <v>187392.8775471339</v>
      </c>
      <c r="J376" s="23"/>
      <c r="K376" s="23"/>
    </row>
    <row r="377" spans="1:11" ht="15.75">
      <c r="A377" s="11"/>
      <c r="B377" s="12"/>
      <c r="C377" s="201"/>
      <c r="D377" s="225"/>
      <c r="E377" s="5"/>
      <c r="F377" s="281"/>
      <c r="G377" s="259"/>
      <c r="H377" s="14"/>
      <c r="I377" s="16"/>
      <c r="J377" s="23"/>
      <c r="K377" s="23"/>
    </row>
    <row r="378" spans="1:11" ht="15.75">
      <c r="A378" s="226"/>
      <c r="B378" s="227"/>
      <c r="C378" s="203"/>
      <c r="D378" s="228"/>
      <c r="E378" s="194"/>
      <c r="F378" s="294"/>
      <c r="G378" s="295"/>
      <c r="H378" s="296" t="s">
        <v>354</v>
      </c>
      <c r="I378" s="229">
        <f>I357+I366+I376</f>
        <v>4447390.377547134</v>
      </c>
      <c r="J378" s="23"/>
      <c r="K378" s="23"/>
    </row>
    <row r="379" spans="1:11" ht="15.75">
      <c r="A379" s="303" t="s">
        <v>357</v>
      </c>
      <c r="B379" s="423">
        <v>2</v>
      </c>
      <c r="C379" s="424"/>
      <c r="D379" s="304" t="s">
        <v>44</v>
      </c>
      <c r="E379" s="306" t="s">
        <v>13</v>
      </c>
      <c r="F379" s="305"/>
      <c r="G379" s="306"/>
      <c r="H379" s="307"/>
      <c r="I379" s="288"/>
      <c r="J379" s="20"/>
      <c r="K379" s="20"/>
    </row>
    <row r="380" spans="1:11" ht="15.75">
      <c r="A380" s="7"/>
      <c r="B380" s="12"/>
      <c r="C380" s="201"/>
      <c r="D380" s="202"/>
      <c r="E380" s="282"/>
      <c r="F380" s="255"/>
      <c r="G380" s="259"/>
      <c r="H380" s="14"/>
      <c r="I380" s="16"/>
      <c r="J380" s="5"/>
      <c r="K380" s="5"/>
    </row>
    <row r="381" spans="1:11" ht="15.75">
      <c r="A381" s="11"/>
      <c r="B381" s="12"/>
      <c r="C381" s="201"/>
      <c r="D381" s="275" t="s">
        <v>359</v>
      </c>
      <c r="E381" s="177" t="s">
        <v>358</v>
      </c>
      <c r="F381" s="255"/>
      <c r="G381" s="233" t="s">
        <v>39</v>
      </c>
      <c r="H381" s="315">
        <f>I378/2</f>
        <v>2223695.188773567</v>
      </c>
      <c r="I381" s="310" t="s">
        <v>360</v>
      </c>
      <c r="J381" s="23"/>
      <c r="K381" s="23"/>
    </row>
    <row r="382" spans="1:11" ht="16.5" thickBot="1">
      <c r="A382" s="308"/>
      <c r="B382" s="32"/>
      <c r="C382" s="309"/>
      <c r="D382" s="311"/>
      <c r="E382" s="31"/>
      <c r="F382" s="312"/>
      <c r="G382" s="313"/>
      <c r="H382" s="314"/>
      <c r="I382" s="173"/>
      <c r="J382" s="23"/>
      <c r="K382" s="23"/>
    </row>
    <row r="383" spans="1:11" ht="15.75">
      <c r="A383" s="13"/>
      <c r="B383" s="12"/>
      <c r="C383" s="13"/>
      <c r="D383" s="5"/>
      <c r="E383" s="5"/>
      <c r="F383" s="140"/>
      <c r="G383" s="302"/>
      <c r="H383" s="140"/>
      <c r="I383" s="23"/>
      <c r="J383" s="23"/>
      <c r="K383" s="23"/>
    </row>
    <row r="384" spans="1:11" ht="15.75">
      <c r="A384" s="13"/>
      <c r="B384" s="12"/>
      <c r="C384" s="13"/>
      <c r="D384" s="5"/>
      <c r="E384" s="5"/>
      <c r="F384" s="140"/>
      <c r="G384" s="302"/>
      <c r="H384" s="140"/>
      <c r="I384" s="23"/>
      <c r="J384" s="23"/>
      <c r="K384" s="23"/>
    </row>
    <row r="385" spans="1:11" ht="15.75">
      <c r="A385" s="13"/>
      <c r="B385" s="12"/>
      <c r="C385" s="13"/>
      <c r="D385" s="5"/>
      <c r="E385" s="5"/>
      <c r="F385" s="140"/>
      <c r="G385" s="302"/>
      <c r="H385" s="140"/>
      <c r="I385" s="23"/>
      <c r="J385" s="23"/>
      <c r="K385" s="23"/>
    </row>
    <row r="386" spans="1:11" ht="15.75">
      <c r="A386" s="13"/>
      <c r="B386" s="12"/>
      <c r="C386" s="13"/>
      <c r="D386" s="5"/>
      <c r="E386" s="5"/>
      <c r="F386" s="140"/>
      <c r="G386" s="302"/>
      <c r="H386" s="140"/>
      <c r="I386" s="23"/>
      <c r="J386" s="23"/>
      <c r="K386" s="23"/>
    </row>
    <row r="387" spans="1:11" ht="15.75">
      <c r="A387" s="13"/>
      <c r="B387" s="12"/>
      <c r="C387" s="13"/>
      <c r="D387" s="5"/>
      <c r="E387" s="5"/>
      <c r="F387" s="140"/>
      <c r="G387" s="302"/>
      <c r="H387" s="140"/>
      <c r="I387" s="23"/>
      <c r="J387" s="23"/>
      <c r="K387" s="23"/>
    </row>
    <row r="388" spans="1:11" ht="15.75">
      <c r="A388" s="13"/>
      <c r="B388" s="12"/>
      <c r="C388" s="13"/>
      <c r="D388" s="5"/>
      <c r="E388" s="5"/>
      <c r="F388" s="140"/>
      <c r="G388" s="302"/>
      <c r="H388" s="140"/>
      <c r="I388" s="23"/>
      <c r="J388" s="23"/>
      <c r="K388" s="23"/>
    </row>
    <row r="389" spans="1:11" ht="15.75">
      <c r="A389" s="13"/>
      <c r="B389" s="12"/>
      <c r="C389" s="13"/>
      <c r="D389" s="5"/>
      <c r="E389" s="5"/>
      <c r="F389" s="140"/>
      <c r="G389" s="302"/>
      <c r="H389" s="140"/>
      <c r="I389" s="23"/>
      <c r="J389" s="23"/>
      <c r="K389" s="23"/>
    </row>
    <row r="390" spans="1:11" ht="15.75">
      <c r="A390" s="13"/>
      <c r="B390" s="12"/>
      <c r="C390" s="13"/>
      <c r="D390" s="5"/>
      <c r="E390" s="5"/>
      <c r="F390" s="140"/>
      <c r="G390" s="302"/>
      <c r="H390" s="140"/>
      <c r="I390" s="23"/>
      <c r="J390" s="23"/>
      <c r="K390" s="23"/>
    </row>
    <row r="391" spans="1:11" ht="15.75">
      <c r="A391" s="13"/>
      <c r="B391" s="12"/>
      <c r="C391" s="13"/>
      <c r="D391" s="5"/>
      <c r="E391" s="5"/>
      <c r="F391" s="140"/>
      <c r="G391" s="302"/>
      <c r="H391" s="140"/>
      <c r="I391" s="23"/>
      <c r="J391" s="23"/>
      <c r="K391" s="23"/>
    </row>
    <row r="392" spans="9:11" ht="16.5" thickBot="1">
      <c r="I392" s="3" t="s">
        <v>445</v>
      </c>
      <c r="J392" s="23"/>
      <c r="K392" s="23"/>
    </row>
    <row r="393" spans="1:11" ht="15.75">
      <c r="A393" s="186"/>
      <c r="B393" s="187"/>
      <c r="C393" s="187"/>
      <c r="D393" s="191"/>
      <c r="E393" s="212"/>
      <c r="F393" s="187"/>
      <c r="G393" s="187"/>
      <c r="H393" s="191"/>
      <c r="I393" s="188"/>
      <c r="J393" s="23"/>
      <c r="K393" s="23"/>
    </row>
    <row r="394" spans="1:11" ht="15.75">
      <c r="A394" s="6"/>
      <c r="B394" s="5"/>
      <c r="C394" s="5"/>
      <c r="D394" s="192"/>
      <c r="E394" s="457" t="s">
        <v>295</v>
      </c>
      <c r="F394" s="471"/>
      <c r="G394" s="471"/>
      <c r="H394" s="458"/>
      <c r="I394" s="200" t="s">
        <v>294</v>
      </c>
      <c r="J394" s="20"/>
      <c r="K394" s="20"/>
    </row>
    <row r="395" spans="1:11" ht="15.75">
      <c r="A395" s="6"/>
      <c r="B395" s="5"/>
      <c r="C395" s="465"/>
      <c r="D395" s="466"/>
      <c r="E395" s="473" t="s">
        <v>296</v>
      </c>
      <c r="F395" s="474"/>
      <c r="G395" s="474"/>
      <c r="H395" s="475"/>
      <c r="I395" s="199" t="s">
        <v>158</v>
      </c>
      <c r="J395" s="5"/>
      <c r="K395" s="5"/>
    </row>
    <row r="396" spans="1:11" ht="15.75">
      <c r="A396" s="6"/>
      <c r="B396" s="5"/>
      <c r="C396" s="476"/>
      <c r="D396" s="454"/>
      <c r="E396" s="457" t="s">
        <v>606</v>
      </c>
      <c r="F396" s="471"/>
      <c r="G396" s="471"/>
      <c r="H396" s="458"/>
      <c r="I396" s="10"/>
      <c r="J396" s="23"/>
      <c r="K396" s="23"/>
    </row>
    <row r="397" spans="1:11" ht="15.75">
      <c r="A397" s="6"/>
      <c r="B397" s="5"/>
      <c r="C397" s="5"/>
      <c r="D397" s="192"/>
      <c r="E397" s="453" t="s">
        <v>552</v>
      </c>
      <c r="F397" s="476"/>
      <c r="G397" s="476"/>
      <c r="H397" s="454"/>
      <c r="I397" s="198" t="s">
        <v>526</v>
      </c>
      <c r="J397" s="23"/>
      <c r="K397" s="23"/>
    </row>
    <row r="398" spans="1:11" ht="15.75">
      <c r="A398" s="193"/>
      <c r="B398" s="194"/>
      <c r="C398" s="194"/>
      <c r="D398" s="195"/>
      <c r="E398" s="467"/>
      <c r="F398" s="468"/>
      <c r="G398" s="468"/>
      <c r="H398" s="469"/>
      <c r="I398" s="196"/>
      <c r="J398" s="23"/>
      <c r="K398" s="23"/>
    </row>
    <row r="399" spans="1:11" ht="15.75">
      <c r="A399" s="6"/>
      <c r="B399" s="5"/>
      <c r="C399" s="5"/>
      <c r="D399" s="5"/>
      <c r="E399" s="197"/>
      <c r="F399" s="5"/>
      <c r="G399" s="5"/>
      <c r="H399" s="5"/>
      <c r="I399" s="10"/>
      <c r="J399" s="23"/>
      <c r="K399" s="23"/>
    </row>
    <row r="400" spans="1:11" ht="15.75">
      <c r="A400" s="470" t="s">
        <v>575</v>
      </c>
      <c r="B400" s="471"/>
      <c r="C400" s="471"/>
      <c r="D400" s="471"/>
      <c r="E400" s="471"/>
      <c r="F400" s="471"/>
      <c r="G400" s="471"/>
      <c r="H400" s="471"/>
      <c r="I400" s="472"/>
      <c r="J400" s="20"/>
      <c r="K400" s="20"/>
    </row>
    <row r="401" spans="1:11" ht="15.75">
      <c r="A401" s="470" t="s">
        <v>578</v>
      </c>
      <c r="B401" s="471"/>
      <c r="C401" s="471"/>
      <c r="D401" s="471"/>
      <c r="E401" s="471"/>
      <c r="F401" s="471"/>
      <c r="G401" s="471"/>
      <c r="H401" s="471"/>
      <c r="I401" s="472"/>
      <c r="J401" s="5"/>
      <c r="K401" s="5"/>
    </row>
    <row r="402" spans="1:11" ht="15.75">
      <c r="A402" s="477" t="s">
        <v>577</v>
      </c>
      <c r="B402" s="476"/>
      <c r="C402" s="476"/>
      <c r="D402" s="476"/>
      <c r="E402" s="476"/>
      <c r="F402" s="476"/>
      <c r="G402" s="476"/>
      <c r="H402" s="476"/>
      <c r="I402" s="478"/>
      <c r="J402" s="23"/>
      <c r="K402" s="23"/>
    </row>
    <row r="403" spans="1:11" ht="15.75">
      <c r="A403" s="477" t="s">
        <v>576</v>
      </c>
      <c r="B403" s="476"/>
      <c r="C403" s="476"/>
      <c r="D403" s="476"/>
      <c r="E403" s="476"/>
      <c r="F403" s="476"/>
      <c r="G403" s="476"/>
      <c r="H403" s="476"/>
      <c r="I403" s="478"/>
      <c r="J403" s="23"/>
      <c r="K403" s="23"/>
    </row>
    <row r="404" spans="1:11" ht="16.5" thickBot="1">
      <c r="A404" s="189"/>
      <c r="B404" s="31"/>
      <c r="C404" s="31"/>
      <c r="D404" s="31"/>
      <c r="E404" s="31"/>
      <c r="F404" s="31"/>
      <c r="G404" s="31"/>
      <c r="H404" s="31"/>
      <c r="I404" s="190"/>
      <c r="J404" s="23"/>
      <c r="K404" s="23"/>
    </row>
    <row r="405" spans="1:11" ht="15.75">
      <c r="A405" s="242"/>
      <c r="B405" s="243"/>
      <c r="C405" s="243"/>
      <c r="D405" s="244"/>
      <c r="E405" s="249"/>
      <c r="F405" s="210"/>
      <c r="G405" s="208"/>
      <c r="H405" s="208"/>
      <c r="I405" s="43"/>
      <c r="J405" s="23"/>
      <c r="K405" s="23"/>
    </row>
    <row r="406" spans="1:11" ht="15.75" customHeight="1">
      <c r="A406" s="242" t="s">
        <v>298</v>
      </c>
      <c r="B406" s="246">
        <v>1</v>
      </c>
      <c r="C406" s="425" t="s">
        <v>556</v>
      </c>
      <c r="D406" s="426"/>
      <c r="E406" s="333" t="s">
        <v>300</v>
      </c>
      <c r="F406" s="249">
        <v>1</v>
      </c>
      <c r="G406" s="425" t="s">
        <v>730</v>
      </c>
      <c r="H406" s="425"/>
      <c r="I406" s="463"/>
      <c r="J406" s="20"/>
      <c r="K406" s="20"/>
    </row>
    <row r="407" spans="1:11" ht="15.75" customHeight="1">
      <c r="A407" s="242"/>
      <c r="B407" s="246"/>
      <c r="C407" s="425" t="s">
        <v>557</v>
      </c>
      <c r="D407" s="426"/>
      <c r="E407" s="248"/>
      <c r="F407" s="249">
        <v>2</v>
      </c>
      <c r="G407" s="425" t="s">
        <v>731</v>
      </c>
      <c r="H407" s="425"/>
      <c r="I407" s="463"/>
      <c r="J407" s="20"/>
      <c r="K407" s="20"/>
    </row>
    <row r="408" spans="1:11" ht="15.75" customHeight="1">
      <c r="A408" s="242"/>
      <c r="B408" s="246">
        <v>2</v>
      </c>
      <c r="C408" s="425" t="s">
        <v>558</v>
      </c>
      <c r="D408" s="426"/>
      <c r="E408" s="248"/>
      <c r="F408" s="249">
        <v>3</v>
      </c>
      <c r="G408" s="425" t="s">
        <v>732</v>
      </c>
      <c r="H408" s="425"/>
      <c r="I408" s="463"/>
      <c r="J408" s="5"/>
      <c r="K408" s="5"/>
    </row>
    <row r="409" spans="1:11" ht="15.75" customHeight="1">
      <c r="A409" s="242"/>
      <c r="B409" s="246"/>
      <c r="C409" s="253" t="s">
        <v>559</v>
      </c>
      <c r="D409" s="254"/>
      <c r="E409" s="248"/>
      <c r="F409" s="249">
        <v>4</v>
      </c>
      <c r="G409" s="425" t="s">
        <v>733</v>
      </c>
      <c r="H409" s="425"/>
      <c r="I409" s="463"/>
      <c r="J409" s="5"/>
      <c r="K409" s="5"/>
    </row>
    <row r="410" spans="1:11" ht="15.75" customHeight="1">
      <c r="A410" s="242"/>
      <c r="B410" s="246">
        <v>3</v>
      </c>
      <c r="C410" s="425" t="s">
        <v>560</v>
      </c>
      <c r="D410" s="426"/>
      <c r="E410" s="248"/>
      <c r="F410" s="249"/>
      <c r="G410" s="425"/>
      <c r="H410" s="425"/>
      <c r="I410" s="463"/>
      <c r="J410" s="5"/>
      <c r="K410" s="5"/>
    </row>
    <row r="411" spans="1:11" ht="15.75" customHeight="1">
      <c r="A411" s="242"/>
      <c r="B411" s="246"/>
      <c r="C411" s="425" t="s">
        <v>561</v>
      </c>
      <c r="D411" s="426"/>
      <c r="E411" s="247" t="s">
        <v>321</v>
      </c>
      <c r="F411" s="249">
        <v>1</v>
      </c>
      <c r="G411" s="425" t="s">
        <v>563</v>
      </c>
      <c r="H411" s="425"/>
      <c r="I411" s="463"/>
      <c r="J411" s="23"/>
      <c r="K411" s="23"/>
    </row>
    <row r="412" spans="1:11" ht="15.75" customHeight="1">
      <c r="A412" s="242"/>
      <c r="B412" s="246"/>
      <c r="C412" s="425" t="s">
        <v>562</v>
      </c>
      <c r="D412" s="426"/>
      <c r="E412" s="248"/>
      <c r="F412" s="249">
        <v>2</v>
      </c>
      <c r="G412" s="425" t="s">
        <v>553</v>
      </c>
      <c r="H412" s="425"/>
      <c r="I412" s="463"/>
      <c r="J412" s="23"/>
      <c r="K412" s="23"/>
    </row>
    <row r="413" spans="1:11" ht="15.75" customHeight="1">
      <c r="A413" s="242"/>
      <c r="B413" s="246"/>
      <c r="C413" s="253"/>
      <c r="D413" s="254"/>
      <c r="E413" s="248"/>
      <c r="F413" s="249">
        <v>3</v>
      </c>
      <c r="G413" s="425" t="s">
        <v>564</v>
      </c>
      <c r="H413" s="425"/>
      <c r="I413" s="463"/>
      <c r="J413" s="23"/>
      <c r="K413" s="23"/>
    </row>
    <row r="414" spans="1:11" ht="15.75" customHeight="1">
      <c r="A414" s="245" t="s">
        <v>299</v>
      </c>
      <c r="B414" s="246">
        <v>1</v>
      </c>
      <c r="C414" s="425" t="s">
        <v>556</v>
      </c>
      <c r="D414" s="426"/>
      <c r="E414" s="248"/>
      <c r="F414" s="249">
        <v>4</v>
      </c>
      <c r="G414" s="425" t="s">
        <v>532</v>
      </c>
      <c r="H414" s="425"/>
      <c r="I414" s="463"/>
      <c r="J414" s="23"/>
      <c r="K414" s="23"/>
    </row>
    <row r="415" spans="1:11" ht="15.75" customHeight="1">
      <c r="A415" s="242"/>
      <c r="B415" s="246"/>
      <c r="C415" s="425" t="s">
        <v>557</v>
      </c>
      <c r="D415" s="426"/>
      <c r="E415" s="248"/>
      <c r="F415" s="249"/>
      <c r="G415" s="253"/>
      <c r="H415" s="253"/>
      <c r="I415" s="325"/>
      <c r="J415" s="23"/>
      <c r="K415" s="23"/>
    </row>
    <row r="416" spans="1:11" ht="15.75" customHeight="1">
      <c r="A416" s="242"/>
      <c r="B416" s="246">
        <v>2</v>
      </c>
      <c r="C416" s="425" t="s">
        <v>558</v>
      </c>
      <c r="D416" s="426"/>
      <c r="E416" s="248"/>
      <c r="F416" s="249"/>
      <c r="G416" s="253"/>
      <c r="H416" s="253"/>
      <c r="I416" s="325"/>
      <c r="J416" s="23"/>
      <c r="K416" s="23"/>
    </row>
    <row r="417" spans="1:11" ht="15.75" customHeight="1">
      <c r="A417" s="242"/>
      <c r="B417" s="246"/>
      <c r="C417" s="253" t="s">
        <v>559</v>
      </c>
      <c r="D417" s="254"/>
      <c r="E417" s="248"/>
      <c r="F417" s="249"/>
      <c r="G417" s="253"/>
      <c r="H417" s="253"/>
      <c r="I417" s="325"/>
      <c r="J417" s="23"/>
      <c r="K417" s="23"/>
    </row>
    <row r="418" spans="1:11" ht="15.75" customHeight="1">
      <c r="A418" s="242"/>
      <c r="B418" s="246">
        <v>3</v>
      </c>
      <c r="C418" s="425" t="s">
        <v>560</v>
      </c>
      <c r="D418" s="426"/>
      <c r="E418" s="248"/>
      <c r="F418" s="249"/>
      <c r="G418" s="253"/>
      <c r="H418" s="253"/>
      <c r="I418" s="325"/>
      <c r="J418" s="23"/>
      <c r="K418" s="23"/>
    </row>
    <row r="419" spans="1:11" ht="15.75" customHeight="1">
      <c r="A419" s="242"/>
      <c r="B419" s="246"/>
      <c r="C419" s="425" t="s">
        <v>561</v>
      </c>
      <c r="D419" s="426"/>
      <c r="E419" s="248"/>
      <c r="F419" s="249"/>
      <c r="G419" s="253"/>
      <c r="H419" s="253"/>
      <c r="I419" s="325"/>
      <c r="J419" s="23"/>
      <c r="K419" s="23"/>
    </row>
    <row r="420" spans="1:11" ht="15.75" customHeight="1">
      <c r="A420" s="242"/>
      <c r="B420" s="246"/>
      <c r="C420" s="425" t="s">
        <v>562</v>
      </c>
      <c r="D420" s="426"/>
      <c r="E420" s="248"/>
      <c r="F420" s="249"/>
      <c r="G420" s="253"/>
      <c r="H420" s="253"/>
      <c r="I420" s="325"/>
      <c r="J420" s="23"/>
      <c r="K420" s="23"/>
    </row>
    <row r="421" spans="1:11" ht="15.75" customHeight="1">
      <c r="A421" s="242"/>
      <c r="B421" s="246"/>
      <c r="C421" s="253"/>
      <c r="D421" s="254"/>
      <c r="E421" s="248"/>
      <c r="F421" s="249"/>
      <c r="G421" s="253"/>
      <c r="H421" s="253"/>
      <c r="I421" s="325"/>
      <c r="J421" s="23"/>
      <c r="K421" s="23"/>
    </row>
    <row r="422" spans="1:11" ht="15.75" customHeight="1">
      <c r="A422" s="242"/>
      <c r="B422" s="246"/>
      <c r="C422" s="253"/>
      <c r="D422" s="254"/>
      <c r="E422" s="248"/>
      <c r="F422" s="249"/>
      <c r="G422" s="253"/>
      <c r="H422" s="253"/>
      <c r="I422" s="325"/>
      <c r="J422" s="23"/>
      <c r="K422" s="23"/>
    </row>
    <row r="423" spans="1:11" ht="15.75" customHeight="1">
      <c r="A423" s="242"/>
      <c r="B423" s="246"/>
      <c r="C423" s="253"/>
      <c r="D423" s="254"/>
      <c r="E423" s="248"/>
      <c r="F423" s="249"/>
      <c r="G423" s="253"/>
      <c r="H423" s="253"/>
      <c r="I423" s="325"/>
      <c r="J423" s="23"/>
      <c r="K423" s="23"/>
    </row>
    <row r="424" spans="1:11" ht="15.75" customHeight="1">
      <c r="A424" s="242"/>
      <c r="B424" s="246"/>
      <c r="C424" s="253"/>
      <c r="D424" s="254"/>
      <c r="E424" s="248"/>
      <c r="F424" s="249"/>
      <c r="G424" s="253"/>
      <c r="H424" s="253"/>
      <c r="I424" s="325"/>
      <c r="J424" s="23"/>
      <c r="K424" s="23"/>
    </row>
    <row r="425" spans="1:11" ht="16.5" customHeight="1" thickBot="1">
      <c r="A425" s="207"/>
      <c r="B425" s="209"/>
      <c r="C425" s="425"/>
      <c r="D425" s="426"/>
      <c r="E425" s="213"/>
      <c r="F425" s="211"/>
      <c r="G425" s="250"/>
      <c r="H425" s="250"/>
      <c r="I425" s="252"/>
      <c r="J425" s="23"/>
      <c r="K425" s="23"/>
    </row>
    <row r="426" spans="1:11" ht="15.75">
      <c r="A426" s="224"/>
      <c r="B426" s="461" t="s">
        <v>303</v>
      </c>
      <c r="C426" s="462"/>
      <c r="D426" s="230"/>
      <c r="E426" s="231" t="s">
        <v>303</v>
      </c>
      <c r="F426" s="461" t="s">
        <v>314</v>
      </c>
      <c r="G426" s="462"/>
      <c r="H426" s="231" t="s">
        <v>309</v>
      </c>
      <c r="I426" s="232" t="s">
        <v>311</v>
      </c>
      <c r="J426" s="23"/>
      <c r="K426" s="23"/>
    </row>
    <row r="427" spans="1:11" ht="15.75">
      <c r="A427" s="7" t="s">
        <v>301</v>
      </c>
      <c r="B427" s="457" t="s">
        <v>304</v>
      </c>
      <c r="C427" s="458"/>
      <c r="D427" s="204" t="s">
        <v>319</v>
      </c>
      <c r="E427" s="106" t="s">
        <v>307</v>
      </c>
      <c r="F427" s="457" t="s">
        <v>315</v>
      </c>
      <c r="G427" s="458"/>
      <c r="H427" s="233" t="s">
        <v>39</v>
      </c>
      <c r="I427" s="200" t="s">
        <v>312</v>
      </c>
      <c r="J427" s="23"/>
      <c r="K427" s="23"/>
    </row>
    <row r="428" spans="1:11" ht="15.75">
      <c r="A428" s="234" t="s">
        <v>302</v>
      </c>
      <c r="B428" s="453" t="s">
        <v>305</v>
      </c>
      <c r="C428" s="454"/>
      <c r="D428" s="235" t="s">
        <v>320</v>
      </c>
      <c r="E428" s="205" t="s">
        <v>38</v>
      </c>
      <c r="F428" s="453" t="s">
        <v>316</v>
      </c>
      <c r="G428" s="454"/>
      <c r="H428" s="236" t="s">
        <v>310</v>
      </c>
      <c r="I428" s="206" t="s">
        <v>313</v>
      </c>
      <c r="J428" s="23"/>
      <c r="K428" s="23"/>
    </row>
    <row r="429" spans="1:11" ht="15.75">
      <c r="A429" s="11"/>
      <c r="B429" s="453" t="s">
        <v>306</v>
      </c>
      <c r="C429" s="454"/>
      <c r="D429" s="225"/>
      <c r="E429" s="205" t="s">
        <v>308</v>
      </c>
      <c r="F429" s="453" t="s">
        <v>317</v>
      </c>
      <c r="G429" s="454"/>
      <c r="H429" s="237" t="s">
        <v>39</v>
      </c>
      <c r="I429" s="238" t="s">
        <v>312</v>
      </c>
      <c r="J429" s="23"/>
      <c r="K429" s="23"/>
    </row>
    <row r="430" spans="1:11" ht="15.75">
      <c r="A430" s="226"/>
      <c r="B430" s="455"/>
      <c r="C430" s="456"/>
      <c r="D430" s="228"/>
      <c r="E430" s="239"/>
      <c r="F430" s="435" t="s">
        <v>318</v>
      </c>
      <c r="G430" s="436"/>
      <c r="H430" s="240"/>
      <c r="I430" s="241"/>
      <c r="J430" s="23"/>
      <c r="K430" s="23"/>
    </row>
    <row r="431" spans="1:11" ht="15.75">
      <c r="A431" s="258" t="s">
        <v>336</v>
      </c>
      <c r="B431" s="449">
        <v>1</v>
      </c>
      <c r="C431" s="450"/>
      <c r="D431" s="260">
        <v>1</v>
      </c>
      <c r="E431" s="261">
        <f>B431</f>
        <v>1</v>
      </c>
      <c r="F431" s="451">
        <f>BHNMS!F10</f>
        <v>47500</v>
      </c>
      <c r="G431" s="452"/>
      <c r="H431" s="262">
        <f>E431*F431</f>
        <v>47500</v>
      </c>
      <c r="I431" s="16"/>
      <c r="J431" s="20"/>
      <c r="K431" s="20"/>
    </row>
    <row r="432" spans="1:11" ht="15.75">
      <c r="A432" s="258" t="s">
        <v>387</v>
      </c>
      <c r="B432" s="427">
        <v>1</v>
      </c>
      <c r="C432" s="428"/>
      <c r="D432" s="260">
        <v>1</v>
      </c>
      <c r="E432" s="261">
        <f>B432</f>
        <v>1</v>
      </c>
      <c r="F432" s="429">
        <f>BHNMS!F12</f>
        <v>55000</v>
      </c>
      <c r="G432" s="430"/>
      <c r="H432" s="262">
        <f>E432*F432</f>
        <v>55000</v>
      </c>
      <c r="I432" s="16"/>
      <c r="J432" s="20"/>
      <c r="K432" s="20"/>
    </row>
    <row r="433" spans="1:11" ht="15.75">
      <c r="A433" s="258" t="s">
        <v>386</v>
      </c>
      <c r="B433" s="427">
        <v>2</v>
      </c>
      <c r="C433" s="428"/>
      <c r="D433" s="260">
        <v>1</v>
      </c>
      <c r="E433" s="261">
        <f>B433</f>
        <v>2</v>
      </c>
      <c r="F433" s="429">
        <f>BHNMS!F11</f>
        <v>52500</v>
      </c>
      <c r="G433" s="430"/>
      <c r="H433" s="262">
        <f>E433*F433</f>
        <v>105000</v>
      </c>
      <c r="I433" s="16"/>
      <c r="J433" s="20"/>
      <c r="K433" s="20"/>
    </row>
    <row r="434" spans="1:11" ht="15.75">
      <c r="A434" s="258" t="s">
        <v>479</v>
      </c>
      <c r="B434" s="484">
        <v>6</v>
      </c>
      <c r="C434" s="485"/>
      <c r="D434" s="260">
        <v>1</v>
      </c>
      <c r="E434" s="261">
        <f>B434</f>
        <v>6</v>
      </c>
      <c r="F434" s="486">
        <f>BHNMS!F9</f>
        <v>45000</v>
      </c>
      <c r="G434" s="487"/>
      <c r="H434" s="262">
        <f>E434*F434</f>
        <v>270000</v>
      </c>
      <c r="I434" s="16"/>
      <c r="J434" s="5"/>
      <c r="K434" s="5"/>
    </row>
    <row r="435" spans="1:11" ht="15.75">
      <c r="A435" s="263"/>
      <c r="B435" s="264"/>
      <c r="C435" s="265"/>
      <c r="D435" s="266"/>
      <c r="E435" s="267"/>
      <c r="F435" s="268"/>
      <c r="G435" s="269"/>
      <c r="H435" s="270"/>
      <c r="I435" s="272">
        <f>SUM(H431:H434)</f>
        <v>477500</v>
      </c>
      <c r="J435" s="5"/>
      <c r="K435" s="5"/>
    </row>
    <row r="436" spans="1:11" ht="15.75">
      <c r="A436" s="58"/>
      <c r="B436" s="59"/>
      <c r="C436" s="216"/>
      <c r="D436" s="117"/>
      <c r="E436" s="55"/>
      <c r="F436" s="445" t="s">
        <v>344</v>
      </c>
      <c r="G436" s="446"/>
      <c r="H436" s="160" t="s">
        <v>309</v>
      </c>
      <c r="I436" s="273" t="s">
        <v>311</v>
      </c>
      <c r="J436" s="23"/>
      <c r="K436" s="23"/>
    </row>
    <row r="437" spans="1:11" ht="15.75">
      <c r="A437" s="7" t="s">
        <v>339</v>
      </c>
      <c r="B437" s="447" t="s">
        <v>341</v>
      </c>
      <c r="C437" s="448"/>
      <c r="D437" s="275" t="s">
        <v>342</v>
      </c>
      <c r="E437" s="55"/>
      <c r="F437" s="441" t="s">
        <v>39</v>
      </c>
      <c r="G437" s="442"/>
      <c r="H437" s="160" t="s">
        <v>39</v>
      </c>
      <c r="I437" s="200" t="s">
        <v>346</v>
      </c>
      <c r="J437" s="23"/>
      <c r="K437" s="23"/>
    </row>
    <row r="438" spans="1:11" ht="15.75">
      <c r="A438" s="234" t="s">
        <v>340</v>
      </c>
      <c r="B438" s="431" t="s">
        <v>38</v>
      </c>
      <c r="C438" s="432"/>
      <c r="D438" s="276" t="s">
        <v>44</v>
      </c>
      <c r="E438" s="55"/>
      <c r="F438" s="443" t="s">
        <v>345</v>
      </c>
      <c r="G438" s="444"/>
      <c r="H438" s="277" t="s">
        <v>310</v>
      </c>
      <c r="I438" s="206" t="s">
        <v>313</v>
      </c>
      <c r="J438" s="23"/>
      <c r="K438" s="23"/>
    </row>
    <row r="439" spans="1:11" ht="15.75">
      <c r="A439" s="58"/>
      <c r="B439" s="119"/>
      <c r="C439" s="215"/>
      <c r="D439" s="117"/>
      <c r="E439" s="55"/>
      <c r="F439" s="433" t="s">
        <v>44</v>
      </c>
      <c r="G439" s="434"/>
      <c r="H439" s="236" t="s">
        <v>39</v>
      </c>
      <c r="I439" s="238" t="s">
        <v>346</v>
      </c>
      <c r="J439" s="23"/>
      <c r="K439" s="23"/>
    </row>
    <row r="440" spans="1:11" ht="15.75">
      <c r="A440" s="217"/>
      <c r="B440" s="218"/>
      <c r="C440" s="219"/>
      <c r="D440" s="220"/>
      <c r="E440" s="221"/>
      <c r="F440" s="435" t="s">
        <v>39</v>
      </c>
      <c r="G440" s="436"/>
      <c r="H440" s="222"/>
      <c r="I440" s="223"/>
      <c r="J440" s="23"/>
      <c r="K440" s="23"/>
    </row>
    <row r="441" spans="1:11" ht="15.75">
      <c r="A441" s="258" t="s">
        <v>554</v>
      </c>
      <c r="B441" s="427">
        <v>6.5</v>
      </c>
      <c r="C441" s="428"/>
      <c r="D441" s="274" t="s">
        <v>15</v>
      </c>
      <c r="E441" s="118" t="s">
        <v>76</v>
      </c>
      <c r="F441" s="491">
        <f>BHNMS!F30</f>
        <v>10000</v>
      </c>
      <c r="G441" s="492"/>
      <c r="H441" s="262">
        <f>B441*F441</f>
        <v>65000</v>
      </c>
      <c r="I441" s="300" t="s">
        <v>76</v>
      </c>
      <c r="J441" s="23"/>
      <c r="K441" s="23"/>
    </row>
    <row r="442" spans="1:11" ht="15.75">
      <c r="A442" s="258" t="s">
        <v>388</v>
      </c>
      <c r="B442" s="427">
        <v>1</v>
      </c>
      <c r="C442" s="428"/>
      <c r="D442" s="274" t="s">
        <v>13</v>
      </c>
      <c r="E442" s="118" t="s">
        <v>76</v>
      </c>
      <c r="F442" s="491">
        <f>BHNMS!F27</f>
        <v>2000000</v>
      </c>
      <c r="G442" s="492"/>
      <c r="H442" s="262">
        <f>B442*F442</f>
        <v>2000000</v>
      </c>
      <c r="I442" s="300" t="s">
        <v>76</v>
      </c>
      <c r="J442" s="5"/>
      <c r="K442" s="5"/>
    </row>
    <row r="443" spans="1:11" ht="15.75">
      <c r="A443" s="258" t="s">
        <v>555</v>
      </c>
      <c r="B443" s="427">
        <v>3.015</v>
      </c>
      <c r="C443" s="428"/>
      <c r="D443" s="274" t="s">
        <v>11</v>
      </c>
      <c r="E443" s="118" t="s">
        <v>76</v>
      </c>
      <c r="F443" s="491">
        <f>BHNMS!F50</f>
        <v>7200</v>
      </c>
      <c r="G443" s="492"/>
      <c r="H443" s="262">
        <f>B443*F443</f>
        <v>21708</v>
      </c>
      <c r="I443" s="300" t="s">
        <v>76</v>
      </c>
      <c r="J443" s="23"/>
      <c r="K443" s="23"/>
    </row>
    <row r="444" spans="1:11" ht="15.75">
      <c r="A444" s="263"/>
      <c r="B444" s="264"/>
      <c r="C444" s="265"/>
      <c r="D444" s="266"/>
      <c r="E444" s="267"/>
      <c r="F444" s="278"/>
      <c r="G444" s="279"/>
      <c r="H444" s="280"/>
      <c r="I444" s="301">
        <f>SUM(H441:H443)</f>
        <v>2086708</v>
      </c>
      <c r="J444" s="23"/>
      <c r="K444" s="23"/>
    </row>
    <row r="445" spans="1:11" ht="15.75">
      <c r="A445" s="58"/>
      <c r="B445" s="119"/>
      <c r="C445" s="215"/>
      <c r="D445" s="117"/>
      <c r="E445" s="55"/>
      <c r="F445" s="110"/>
      <c r="G445" s="109"/>
      <c r="H445" s="56"/>
      <c r="I445" s="57"/>
      <c r="J445" s="23"/>
      <c r="K445" s="23"/>
    </row>
    <row r="446" spans="1:11" ht="15.75">
      <c r="A446" s="7" t="s">
        <v>347</v>
      </c>
      <c r="B446" s="439" t="s">
        <v>303</v>
      </c>
      <c r="C446" s="440"/>
      <c r="D446" s="282" t="s">
        <v>348</v>
      </c>
      <c r="E446" s="233" t="s">
        <v>350</v>
      </c>
      <c r="F446" s="441" t="s">
        <v>343</v>
      </c>
      <c r="G446" s="442"/>
      <c r="H446" s="282" t="s">
        <v>309</v>
      </c>
      <c r="I446" s="283" t="s">
        <v>311</v>
      </c>
      <c r="J446" s="23"/>
      <c r="K446" s="23"/>
    </row>
    <row r="447" spans="1:11" ht="15.75">
      <c r="A447" s="234" t="s">
        <v>149</v>
      </c>
      <c r="B447" s="439" t="s">
        <v>347</v>
      </c>
      <c r="C447" s="440"/>
      <c r="D447" s="233" t="s">
        <v>319</v>
      </c>
      <c r="E447" s="233" t="s">
        <v>351</v>
      </c>
      <c r="F447" s="441" t="s">
        <v>39</v>
      </c>
      <c r="G447" s="442"/>
      <c r="H447" s="233" t="s">
        <v>39</v>
      </c>
      <c r="I447" s="200" t="s">
        <v>353</v>
      </c>
      <c r="J447" s="20"/>
      <c r="K447" s="20"/>
    </row>
    <row r="448" spans="1:11" ht="15.75">
      <c r="A448" s="11"/>
      <c r="B448" s="431" t="s">
        <v>38</v>
      </c>
      <c r="C448" s="432"/>
      <c r="D448" s="236" t="s">
        <v>320</v>
      </c>
      <c r="E448" s="236" t="s">
        <v>352</v>
      </c>
      <c r="F448" s="443" t="s">
        <v>345</v>
      </c>
      <c r="G448" s="444"/>
      <c r="H448" s="236" t="s">
        <v>310</v>
      </c>
      <c r="I448" s="206" t="s">
        <v>313</v>
      </c>
      <c r="J448" s="5"/>
      <c r="K448" s="5"/>
    </row>
    <row r="449" spans="1:11" ht="15.75">
      <c r="A449" s="11"/>
      <c r="B449" s="431" t="s">
        <v>168</v>
      </c>
      <c r="C449" s="432"/>
      <c r="D449" s="237" t="s">
        <v>349</v>
      </c>
      <c r="E449" s="237" t="s">
        <v>349</v>
      </c>
      <c r="F449" s="433" t="s">
        <v>44</v>
      </c>
      <c r="G449" s="434"/>
      <c r="H449" s="237" t="s">
        <v>39</v>
      </c>
      <c r="I449" s="238" t="s">
        <v>353</v>
      </c>
      <c r="J449" s="5"/>
      <c r="K449" s="5"/>
    </row>
    <row r="450" spans="1:11" ht="15.75">
      <c r="A450" s="226"/>
      <c r="B450" s="227"/>
      <c r="C450" s="195"/>
      <c r="D450" s="228"/>
      <c r="E450" s="194"/>
      <c r="F450" s="435" t="s">
        <v>39</v>
      </c>
      <c r="G450" s="436"/>
      <c r="H450" s="289"/>
      <c r="I450" s="229"/>
      <c r="J450" s="23"/>
      <c r="K450" s="23"/>
    </row>
    <row r="451" spans="1:11" ht="15.75">
      <c r="A451" s="11"/>
      <c r="B451" s="27"/>
      <c r="C451" s="192"/>
      <c r="D451" s="225"/>
      <c r="E451" s="5"/>
      <c r="F451" s="257"/>
      <c r="G451" s="180"/>
      <c r="H451" s="9"/>
      <c r="I451" s="10"/>
      <c r="J451" s="23"/>
      <c r="K451" s="23"/>
    </row>
    <row r="452" spans="1:11" ht="15.75">
      <c r="A452" s="258" t="s">
        <v>112</v>
      </c>
      <c r="B452" s="427">
        <v>1</v>
      </c>
      <c r="C452" s="428"/>
      <c r="D452" s="274" t="s">
        <v>109</v>
      </c>
      <c r="E452" s="118" t="s">
        <v>76</v>
      </c>
      <c r="F452" s="491">
        <f>BHNMS!F87</f>
        <v>12000</v>
      </c>
      <c r="G452" s="492"/>
      <c r="H452" s="262">
        <f>B452*F452</f>
        <v>12000</v>
      </c>
      <c r="I452" s="300" t="s">
        <v>76</v>
      </c>
      <c r="J452" s="23"/>
      <c r="K452" s="23"/>
    </row>
    <row r="453" spans="1:11" ht="15.75">
      <c r="A453" s="11"/>
      <c r="B453" s="12"/>
      <c r="C453" s="201"/>
      <c r="D453" s="225"/>
      <c r="E453" s="5"/>
      <c r="F453" s="281"/>
      <c r="G453" s="256"/>
      <c r="H453" s="18"/>
      <c r="I453" s="16"/>
      <c r="J453" s="23"/>
      <c r="K453" s="23"/>
    </row>
    <row r="454" spans="1:11" ht="15.75">
      <c r="A454" s="284"/>
      <c r="B454" s="285"/>
      <c r="C454" s="290"/>
      <c r="D454" s="286"/>
      <c r="E454" s="287"/>
      <c r="F454" s="291"/>
      <c r="G454" s="292"/>
      <c r="H454" s="293"/>
      <c r="I454" s="301">
        <f>SUM(H451:H453)</f>
        <v>12000</v>
      </c>
      <c r="J454" s="23"/>
      <c r="K454" s="23"/>
    </row>
    <row r="455" spans="1:11" ht="15.75">
      <c r="A455" s="11"/>
      <c r="B455" s="12"/>
      <c r="C455" s="201"/>
      <c r="D455" s="225"/>
      <c r="E455" s="5"/>
      <c r="F455" s="281"/>
      <c r="G455" s="259"/>
      <c r="H455" s="14"/>
      <c r="I455" s="16"/>
      <c r="J455" s="23"/>
      <c r="K455" s="23"/>
    </row>
    <row r="456" spans="1:11" ht="15.75">
      <c r="A456" s="226"/>
      <c r="B456" s="227"/>
      <c r="C456" s="203"/>
      <c r="D456" s="228"/>
      <c r="E456" s="194"/>
      <c r="F456" s="294"/>
      <c r="G456" s="295"/>
      <c r="H456" s="296" t="s">
        <v>354</v>
      </c>
      <c r="I456" s="229">
        <f>I435+I444+I454</f>
        <v>2576208</v>
      </c>
      <c r="J456" s="23"/>
      <c r="K456" s="23"/>
    </row>
    <row r="457" spans="1:11" ht="15.75">
      <c r="A457" s="303" t="s">
        <v>357</v>
      </c>
      <c r="B457" s="423">
        <v>1</v>
      </c>
      <c r="C457" s="424"/>
      <c r="D457" s="304" t="s">
        <v>44</v>
      </c>
      <c r="E457" s="306" t="s">
        <v>13</v>
      </c>
      <c r="F457" s="305"/>
      <c r="G457" s="306"/>
      <c r="H457" s="307"/>
      <c r="I457" s="288"/>
      <c r="J457" s="23"/>
      <c r="K457" s="23"/>
    </row>
    <row r="458" spans="1:11" ht="15.75">
      <c r="A458" s="7"/>
      <c r="B458" s="12"/>
      <c r="C458" s="201"/>
      <c r="D458" s="202"/>
      <c r="E458" s="282"/>
      <c r="F458" s="255"/>
      <c r="G458" s="259"/>
      <c r="H458" s="14"/>
      <c r="I458" s="16"/>
      <c r="J458" s="23"/>
      <c r="K458" s="23"/>
    </row>
    <row r="459" spans="1:11" ht="15.75">
      <c r="A459" s="11"/>
      <c r="B459" s="12"/>
      <c r="C459" s="201"/>
      <c r="D459" s="275" t="s">
        <v>359</v>
      </c>
      <c r="E459" s="177" t="s">
        <v>358</v>
      </c>
      <c r="F459" s="255"/>
      <c r="G459" s="233" t="s">
        <v>39</v>
      </c>
      <c r="H459" s="315">
        <f>I456/1</f>
        <v>2576208</v>
      </c>
      <c r="I459" s="310" t="s">
        <v>13</v>
      </c>
      <c r="J459" s="23"/>
      <c r="K459" s="23"/>
    </row>
    <row r="460" spans="1:11" ht="16.5" thickBot="1">
      <c r="A460" s="308"/>
      <c r="B460" s="32"/>
      <c r="C460" s="309"/>
      <c r="D460" s="311"/>
      <c r="E460" s="31"/>
      <c r="F460" s="312"/>
      <c r="G460" s="313"/>
      <c r="H460" s="314"/>
      <c r="I460" s="173"/>
      <c r="J460" s="5"/>
      <c r="K460" s="5"/>
    </row>
    <row r="461" spans="10:11" ht="15.75">
      <c r="J461" s="23"/>
      <c r="K461" s="23"/>
    </row>
    <row r="462" spans="10:11" ht="15.75">
      <c r="J462" s="23"/>
      <c r="K462" s="23"/>
    </row>
    <row r="463" spans="10:11" ht="15.75">
      <c r="J463" s="23"/>
      <c r="K463" s="23"/>
    </row>
    <row r="464" spans="10:11" ht="15.75">
      <c r="J464" s="23"/>
      <c r="K464" s="23"/>
    </row>
    <row r="465" spans="10:11" ht="15.75">
      <c r="J465" s="23"/>
      <c r="K465" s="23"/>
    </row>
    <row r="466" spans="10:11" ht="15.75">
      <c r="J466" s="23"/>
      <c r="K466" s="23"/>
    </row>
    <row r="467" spans="10:11" ht="15.75">
      <c r="J467" s="23"/>
      <c r="K467" s="23"/>
    </row>
    <row r="468" spans="10:11" ht="15.75">
      <c r="J468" s="23"/>
      <c r="K468" s="23"/>
    </row>
    <row r="469" spans="10:11" ht="15.75">
      <c r="J469" s="23"/>
      <c r="K469" s="23"/>
    </row>
    <row r="470" spans="4:11" ht="16.5" thickBot="1">
      <c r="D470" s="39"/>
      <c r="I470" s="3" t="s">
        <v>446</v>
      </c>
      <c r="J470" s="23"/>
      <c r="K470" s="23"/>
    </row>
    <row r="471" spans="1:11" ht="15.75">
      <c r="A471" s="186"/>
      <c r="B471" s="187"/>
      <c r="C471" s="187"/>
      <c r="D471" s="191"/>
      <c r="E471" s="212"/>
      <c r="F471" s="187"/>
      <c r="G471" s="187"/>
      <c r="H471" s="191"/>
      <c r="I471" s="188"/>
      <c r="J471" s="23"/>
      <c r="K471" s="23"/>
    </row>
    <row r="472" spans="1:11" ht="15.75">
      <c r="A472" s="6"/>
      <c r="B472" s="5"/>
      <c r="C472" s="5"/>
      <c r="D472" s="192"/>
      <c r="E472" s="457" t="s">
        <v>295</v>
      </c>
      <c r="F472" s="471"/>
      <c r="G472" s="471"/>
      <c r="H472" s="458"/>
      <c r="I472" s="200" t="s">
        <v>294</v>
      </c>
      <c r="J472" s="23"/>
      <c r="K472" s="23"/>
    </row>
    <row r="473" spans="1:11" ht="15.75">
      <c r="A473" s="6"/>
      <c r="B473" s="5"/>
      <c r="C473" s="471"/>
      <c r="D473" s="458"/>
      <c r="E473" s="473" t="s">
        <v>296</v>
      </c>
      <c r="F473" s="474"/>
      <c r="G473" s="474"/>
      <c r="H473" s="475"/>
      <c r="I473" s="199" t="s">
        <v>158</v>
      </c>
      <c r="J473" s="20"/>
      <c r="K473" s="20"/>
    </row>
    <row r="474" spans="1:11" ht="15.75">
      <c r="A474" s="6"/>
      <c r="B474" s="5"/>
      <c r="C474" s="488"/>
      <c r="D474" s="489"/>
      <c r="E474" s="457" t="s">
        <v>607</v>
      </c>
      <c r="F474" s="471"/>
      <c r="G474" s="471"/>
      <c r="H474" s="458"/>
      <c r="I474" s="10"/>
      <c r="J474" s="5"/>
      <c r="K474" s="5"/>
    </row>
    <row r="475" spans="1:11" ht="15.75">
      <c r="A475" s="6"/>
      <c r="B475" s="5"/>
      <c r="C475" s="5"/>
      <c r="D475" s="192"/>
      <c r="E475" s="453" t="s">
        <v>608</v>
      </c>
      <c r="F475" s="476"/>
      <c r="G475" s="476"/>
      <c r="H475" s="454"/>
      <c r="I475" s="198" t="s">
        <v>527</v>
      </c>
      <c r="J475" s="5"/>
      <c r="K475" s="5"/>
    </row>
    <row r="476" spans="1:9" ht="15.75">
      <c r="A476" s="193"/>
      <c r="B476" s="194"/>
      <c r="C476" s="194"/>
      <c r="D476" s="195"/>
      <c r="E476" s="467"/>
      <c r="F476" s="468"/>
      <c r="G476" s="468"/>
      <c r="H476" s="469"/>
      <c r="I476" s="196"/>
    </row>
    <row r="477" spans="1:9" ht="15.75">
      <c r="A477" s="6"/>
      <c r="B477" s="5"/>
      <c r="C477" s="5"/>
      <c r="D477" s="5"/>
      <c r="E477" s="197"/>
      <c r="F477" s="5"/>
      <c r="G477" s="5"/>
      <c r="H477" s="5"/>
      <c r="I477" s="10"/>
    </row>
    <row r="478" spans="1:9" ht="15.75">
      <c r="A478" s="470" t="s">
        <v>575</v>
      </c>
      <c r="B478" s="471"/>
      <c r="C478" s="471"/>
      <c r="D478" s="471"/>
      <c r="E478" s="471"/>
      <c r="F478" s="471"/>
      <c r="G478" s="471"/>
      <c r="H478" s="471"/>
      <c r="I478" s="472"/>
    </row>
    <row r="479" spans="1:9" ht="15.75">
      <c r="A479" s="470" t="s">
        <v>578</v>
      </c>
      <c r="B479" s="471"/>
      <c r="C479" s="471"/>
      <c r="D479" s="471"/>
      <c r="E479" s="471"/>
      <c r="F479" s="471"/>
      <c r="G479" s="471"/>
      <c r="H479" s="471"/>
      <c r="I479" s="472"/>
    </row>
    <row r="480" spans="1:9" ht="15.75">
      <c r="A480" s="477" t="s">
        <v>577</v>
      </c>
      <c r="B480" s="476"/>
      <c r="C480" s="476"/>
      <c r="D480" s="476"/>
      <c r="E480" s="476"/>
      <c r="F480" s="476"/>
      <c r="G480" s="476"/>
      <c r="H480" s="476"/>
      <c r="I480" s="478"/>
    </row>
    <row r="481" spans="1:9" ht="15.75">
      <c r="A481" s="477" t="s">
        <v>576</v>
      </c>
      <c r="B481" s="476"/>
      <c r="C481" s="476"/>
      <c r="D481" s="476"/>
      <c r="E481" s="476"/>
      <c r="F481" s="476"/>
      <c r="G481" s="476"/>
      <c r="H481" s="476"/>
      <c r="I481" s="478"/>
    </row>
    <row r="482" spans="1:9" ht="16.5" thickBot="1">
      <c r="A482" s="189"/>
      <c r="B482" s="31"/>
      <c r="C482" s="31"/>
      <c r="D482" s="31"/>
      <c r="E482" s="31"/>
      <c r="F482" s="31"/>
      <c r="G482" s="31"/>
      <c r="H482" s="31"/>
      <c r="I482" s="190"/>
    </row>
    <row r="483" spans="1:11" ht="15.75">
      <c r="A483" s="242"/>
      <c r="B483" s="243"/>
      <c r="C483" s="243"/>
      <c r="D483" s="244"/>
      <c r="E483" s="249"/>
      <c r="F483" s="210"/>
      <c r="G483" s="208"/>
      <c r="H483" s="208"/>
      <c r="I483" s="43"/>
      <c r="J483" s="34"/>
      <c r="K483" s="34"/>
    </row>
    <row r="484" spans="1:11" ht="15.75" customHeight="1">
      <c r="A484" s="242" t="s">
        <v>298</v>
      </c>
      <c r="B484" s="246">
        <v>1</v>
      </c>
      <c r="C484" s="425" t="s">
        <v>528</v>
      </c>
      <c r="D484" s="426"/>
      <c r="E484" s="333" t="s">
        <v>300</v>
      </c>
      <c r="F484" s="249">
        <v>1</v>
      </c>
      <c r="G484" s="425" t="s">
        <v>653</v>
      </c>
      <c r="H484" s="425"/>
      <c r="I484" s="463"/>
      <c r="J484" s="34"/>
      <c r="K484" s="34"/>
    </row>
    <row r="485" spans="1:9" ht="15.75" customHeight="1">
      <c r="A485" s="242"/>
      <c r="B485" s="246">
        <v>2</v>
      </c>
      <c r="C485" s="425" t="s">
        <v>529</v>
      </c>
      <c r="D485" s="426"/>
      <c r="E485" s="248"/>
      <c r="F485" s="249">
        <v>2</v>
      </c>
      <c r="G485" s="425" t="s">
        <v>729</v>
      </c>
      <c r="H485" s="425"/>
      <c r="I485" s="463"/>
    </row>
    <row r="486" spans="1:9" ht="15.75" customHeight="1">
      <c r="A486" s="242"/>
      <c r="B486" s="246"/>
      <c r="C486" s="425" t="s">
        <v>530</v>
      </c>
      <c r="D486" s="426"/>
      <c r="E486" s="248"/>
      <c r="F486" s="320"/>
      <c r="G486" s="482"/>
      <c r="H486" s="482"/>
      <c r="I486" s="483"/>
    </row>
    <row r="487" spans="1:9" ht="15.75" customHeight="1">
      <c r="A487" s="242"/>
      <c r="B487" s="246"/>
      <c r="C487" s="425"/>
      <c r="D487" s="426"/>
      <c r="E487" s="247" t="s">
        <v>321</v>
      </c>
      <c r="F487" s="247">
        <v>1</v>
      </c>
      <c r="G487" s="459" t="s">
        <v>531</v>
      </c>
      <c r="H487" s="459"/>
      <c r="I487" s="460"/>
    </row>
    <row r="488" spans="1:9" ht="15.75" customHeight="1">
      <c r="A488" s="245" t="s">
        <v>299</v>
      </c>
      <c r="B488" s="338">
        <v>1</v>
      </c>
      <c r="C488" s="459" t="s">
        <v>528</v>
      </c>
      <c r="D488" s="479"/>
      <c r="E488" s="346"/>
      <c r="F488" s="247">
        <v>2</v>
      </c>
      <c r="G488" s="459" t="s">
        <v>532</v>
      </c>
      <c r="H488" s="459"/>
      <c r="I488" s="460"/>
    </row>
    <row r="489" spans="1:11" ht="15.75" customHeight="1">
      <c r="A489" s="242"/>
      <c r="B489" s="338">
        <v>2</v>
      </c>
      <c r="C489" s="459" t="s">
        <v>529</v>
      </c>
      <c r="D489" s="479"/>
      <c r="E489" s="247"/>
      <c r="F489" s="249"/>
      <c r="G489" s="425"/>
      <c r="H489" s="425"/>
      <c r="I489" s="463"/>
      <c r="J489" s="1"/>
      <c r="K489" s="1"/>
    </row>
    <row r="490" spans="1:11" ht="15.75" customHeight="1">
      <c r="A490" s="242"/>
      <c r="B490" s="338"/>
      <c r="C490" s="459" t="s">
        <v>530</v>
      </c>
      <c r="D490" s="479"/>
      <c r="E490" s="248"/>
      <c r="F490" s="249"/>
      <c r="G490" s="425"/>
      <c r="H490" s="425"/>
      <c r="I490" s="463"/>
      <c r="J490" s="1"/>
      <c r="K490" s="1"/>
    </row>
    <row r="491" spans="1:11" ht="15.75" customHeight="1">
      <c r="A491" s="242"/>
      <c r="B491" s="316"/>
      <c r="C491" s="326"/>
      <c r="D491" s="327"/>
      <c r="E491" s="248"/>
      <c r="F491" s="320"/>
      <c r="G491" s="326"/>
      <c r="H491" s="326"/>
      <c r="I491" s="328"/>
      <c r="J491" s="1"/>
      <c r="K491" s="1"/>
    </row>
    <row r="492" spans="1:11" ht="15.75" customHeight="1">
      <c r="A492" s="242"/>
      <c r="B492" s="316"/>
      <c r="C492" s="326"/>
      <c r="D492" s="327"/>
      <c r="E492" s="248"/>
      <c r="F492" s="320"/>
      <c r="G492" s="326"/>
      <c r="H492" s="326"/>
      <c r="I492" s="328"/>
      <c r="J492" s="1"/>
      <c r="K492" s="1"/>
    </row>
    <row r="493" spans="1:11" ht="15.75" customHeight="1">
      <c r="A493" s="242"/>
      <c r="B493" s="316"/>
      <c r="C493" s="326"/>
      <c r="D493" s="327"/>
      <c r="E493" s="248"/>
      <c r="F493" s="320"/>
      <c r="G493" s="326"/>
      <c r="H493" s="326"/>
      <c r="I493" s="328"/>
      <c r="J493" s="1"/>
      <c r="K493" s="1"/>
    </row>
    <row r="494" spans="1:11" ht="15.75" customHeight="1">
      <c r="A494" s="242"/>
      <c r="B494" s="316"/>
      <c r="C494" s="326"/>
      <c r="D494" s="327"/>
      <c r="E494" s="248"/>
      <c r="F494" s="320"/>
      <c r="G494" s="326"/>
      <c r="H494" s="326"/>
      <c r="I494" s="328"/>
      <c r="J494" s="1"/>
      <c r="K494" s="1"/>
    </row>
    <row r="495" spans="1:11" ht="15.75" customHeight="1">
      <c r="A495" s="242"/>
      <c r="B495" s="316"/>
      <c r="C495" s="326"/>
      <c r="D495" s="327"/>
      <c r="E495" s="248"/>
      <c r="F495" s="320"/>
      <c r="G495" s="326"/>
      <c r="H495" s="326"/>
      <c r="I495" s="328"/>
      <c r="J495" s="1"/>
      <c r="K495" s="1"/>
    </row>
    <row r="496" spans="1:11" ht="15.75" customHeight="1">
      <c r="A496" s="242"/>
      <c r="B496" s="316"/>
      <c r="C496" s="326"/>
      <c r="D496" s="327"/>
      <c r="E496" s="248"/>
      <c r="F496" s="320"/>
      <c r="G496" s="326"/>
      <c r="H496" s="326"/>
      <c r="I496" s="328"/>
      <c r="J496" s="1"/>
      <c r="K496" s="1"/>
    </row>
    <row r="497" spans="1:11" ht="15.75" customHeight="1">
      <c r="A497" s="242"/>
      <c r="B497" s="316"/>
      <c r="C497" s="326"/>
      <c r="D497" s="327"/>
      <c r="E497" s="248"/>
      <c r="F497" s="320"/>
      <c r="G497" s="326"/>
      <c r="H497" s="326"/>
      <c r="I497" s="328"/>
      <c r="J497" s="1"/>
      <c r="K497" s="1"/>
    </row>
    <row r="498" spans="1:11" ht="15.75" customHeight="1">
      <c r="A498" s="242"/>
      <c r="B498" s="316"/>
      <c r="C498" s="326"/>
      <c r="D498" s="327"/>
      <c r="E498" s="248"/>
      <c r="F498" s="320"/>
      <c r="G498" s="326"/>
      <c r="H498" s="326"/>
      <c r="I498" s="328"/>
      <c r="J498" s="1"/>
      <c r="K498" s="1"/>
    </row>
    <row r="499" spans="1:11" ht="15.75" customHeight="1">
      <c r="A499" s="242"/>
      <c r="B499" s="316"/>
      <c r="C499" s="326"/>
      <c r="D499" s="327"/>
      <c r="E499" s="248"/>
      <c r="F499" s="320"/>
      <c r="G499" s="326"/>
      <c r="H499" s="326"/>
      <c r="I499" s="328"/>
      <c r="J499" s="1"/>
      <c r="K499" s="1"/>
    </row>
    <row r="500" spans="1:11" ht="15.75" customHeight="1">
      <c r="A500" s="242"/>
      <c r="B500" s="316"/>
      <c r="C500" s="326"/>
      <c r="D500" s="327"/>
      <c r="E500" s="248"/>
      <c r="F500" s="320"/>
      <c r="G500" s="326"/>
      <c r="H500" s="326"/>
      <c r="I500" s="328"/>
      <c r="J500" s="1"/>
      <c r="K500" s="1"/>
    </row>
    <row r="501" spans="1:11" ht="15.75" customHeight="1">
      <c r="A501" s="242"/>
      <c r="B501" s="316"/>
      <c r="C501" s="326"/>
      <c r="D501" s="327"/>
      <c r="E501" s="248"/>
      <c r="F501" s="320"/>
      <c r="G501" s="326"/>
      <c r="H501" s="326"/>
      <c r="I501" s="328"/>
      <c r="J501" s="1"/>
      <c r="K501" s="1"/>
    </row>
    <row r="502" spans="1:11" ht="15.75" customHeight="1">
      <c r="A502" s="242"/>
      <c r="B502" s="316"/>
      <c r="C502" s="326"/>
      <c r="D502" s="327"/>
      <c r="E502" s="248"/>
      <c r="F502" s="320"/>
      <c r="G502" s="326"/>
      <c r="H502" s="326"/>
      <c r="I502" s="328"/>
      <c r="J502" s="1"/>
      <c r="K502" s="1"/>
    </row>
    <row r="503" spans="1:11" ht="16.5" thickBot="1">
      <c r="A503" s="207"/>
      <c r="B503" s="317"/>
      <c r="C503" s="318"/>
      <c r="D503" s="319"/>
      <c r="E503" s="213"/>
      <c r="F503" s="211"/>
      <c r="G503" s="250"/>
      <c r="H503" s="250"/>
      <c r="I503" s="252"/>
      <c r="J503" s="34"/>
      <c r="K503" s="34"/>
    </row>
    <row r="504" spans="1:9" ht="15.75">
      <c r="A504" s="224"/>
      <c r="B504" s="461" t="s">
        <v>303</v>
      </c>
      <c r="C504" s="462"/>
      <c r="D504" s="230"/>
      <c r="E504" s="231" t="s">
        <v>303</v>
      </c>
      <c r="F504" s="461" t="s">
        <v>314</v>
      </c>
      <c r="G504" s="462"/>
      <c r="H504" s="231" t="s">
        <v>309</v>
      </c>
      <c r="I504" s="232" t="s">
        <v>311</v>
      </c>
    </row>
    <row r="505" spans="1:9" ht="15.75">
      <c r="A505" s="7" t="s">
        <v>301</v>
      </c>
      <c r="B505" s="457" t="s">
        <v>304</v>
      </c>
      <c r="C505" s="458"/>
      <c r="D505" s="204" t="s">
        <v>319</v>
      </c>
      <c r="E505" s="106" t="s">
        <v>307</v>
      </c>
      <c r="F505" s="457" t="s">
        <v>315</v>
      </c>
      <c r="G505" s="458"/>
      <c r="H505" s="233" t="s">
        <v>39</v>
      </c>
      <c r="I505" s="200" t="s">
        <v>312</v>
      </c>
    </row>
    <row r="506" spans="1:9" ht="15.75">
      <c r="A506" s="234" t="s">
        <v>302</v>
      </c>
      <c r="B506" s="453" t="s">
        <v>305</v>
      </c>
      <c r="C506" s="454"/>
      <c r="D506" s="235" t="s">
        <v>320</v>
      </c>
      <c r="E506" s="205" t="s">
        <v>38</v>
      </c>
      <c r="F506" s="453" t="s">
        <v>316</v>
      </c>
      <c r="G506" s="454"/>
      <c r="H506" s="236" t="s">
        <v>310</v>
      </c>
      <c r="I506" s="206" t="s">
        <v>313</v>
      </c>
    </row>
    <row r="507" spans="1:9" ht="15.75">
      <c r="A507" s="11"/>
      <c r="B507" s="453" t="s">
        <v>306</v>
      </c>
      <c r="C507" s="454"/>
      <c r="D507" s="225"/>
      <c r="E507" s="205" t="s">
        <v>308</v>
      </c>
      <c r="F507" s="453" t="s">
        <v>317</v>
      </c>
      <c r="G507" s="454"/>
      <c r="H507" s="237" t="s">
        <v>39</v>
      </c>
      <c r="I507" s="238" t="s">
        <v>312</v>
      </c>
    </row>
    <row r="508" spans="1:9" ht="15.75">
      <c r="A508" s="226"/>
      <c r="B508" s="455"/>
      <c r="C508" s="456"/>
      <c r="D508" s="228"/>
      <c r="E508" s="239"/>
      <c r="F508" s="435" t="s">
        <v>318</v>
      </c>
      <c r="G508" s="436"/>
      <c r="H508" s="240"/>
      <c r="I508" s="241"/>
    </row>
    <row r="509" spans="1:9" ht="15.75">
      <c r="A509" s="258" t="s">
        <v>336</v>
      </c>
      <c r="B509" s="449">
        <v>0.2</v>
      </c>
      <c r="C509" s="450"/>
      <c r="D509" s="260">
        <v>1</v>
      </c>
      <c r="E509" s="261">
        <f>B509</f>
        <v>0.2</v>
      </c>
      <c r="F509" s="451">
        <f>BHNMS!F10</f>
        <v>47500</v>
      </c>
      <c r="G509" s="452"/>
      <c r="H509" s="262">
        <f>E509*F509</f>
        <v>9500</v>
      </c>
      <c r="I509" s="16"/>
    </row>
    <row r="510" spans="1:9" ht="15.75">
      <c r="A510" s="258" t="s">
        <v>387</v>
      </c>
      <c r="B510" s="427">
        <v>1.2</v>
      </c>
      <c r="C510" s="428"/>
      <c r="D510" s="260">
        <v>1</v>
      </c>
      <c r="E510" s="261">
        <f>B510</f>
        <v>1.2</v>
      </c>
      <c r="F510" s="429">
        <f>BHNMS!F12</f>
        <v>55000</v>
      </c>
      <c r="G510" s="430"/>
      <c r="H510" s="262">
        <f>E510*F510</f>
        <v>66000</v>
      </c>
      <c r="I510" s="16"/>
    </row>
    <row r="511" spans="1:9" ht="15.75">
      <c r="A511" s="258" t="s">
        <v>386</v>
      </c>
      <c r="B511" s="427">
        <v>12</v>
      </c>
      <c r="C511" s="428"/>
      <c r="D511" s="260">
        <v>1</v>
      </c>
      <c r="E511" s="261">
        <f>B511</f>
        <v>12</v>
      </c>
      <c r="F511" s="429">
        <f>BHNMS!F11</f>
        <v>52500</v>
      </c>
      <c r="G511" s="430"/>
      <c r="H511" s="262">
        <f>E511*F511</f>
        <v>630000</v>
      </c>
      <c r="I511" s="16"/>
    </row>
    <row r="512" spans="1:9" ht="15.75">
      <c r="A512" s="258" t="s">
        <v>479</v>
      </c>
      <c r="B512" s="484">
        <v>4</v>
      </c>
      <c r="C512" s="485"/>
      <c r="D512" s="260">
        <v>1</v>
      </c>
      <c r="E512" s="261">
        <f>B512</f>
        <v>4</v>
      </c>
      <c r="F512" s="486">
        <f>BHNMS!F9</f>
        <v>45000</v>
      </c>
      <c r="G512" s="487"/>
      <c r="H512" s="262">
        <f>E512*F512</f>
        <v>180000</v>
      </c>
      <c r="I512" s="16"/>
    </row>
    <row r="513" spans="1:9" ht="15.75">
      <c r="A513" s="263"/>
      <c r="B513" s="264"/>
      <c r="C513" s="265"/>
      <c r="D513" s="266"/>
      <c r="E513" s="267"/>
      <c r="F513" s="268"/>
      <c r="G513" s="269"/>
      <c r="H513" s="270"/>
      <c r="I513" s="272">
        <f>SUM(H509:H512)</f>
        <v>885500</v>
      </c>
    </row>
    <row r="514" spans="1:9" ht="15.75">
      <c r="A514" s="58"/>
      <c r="B514" s="59"/>
      <c r="C514" s="216"/>
      <c r="D514" s="117"/>
      <c r="E514" s="55"/>
      <c r="F514" s="445" t="s">
        <v>344</v>
      </c>
      <c r="G514" s="446"/>
      <c r="H514" s="160" t="s">
        <v>309</v>
      </c>
      <c r="I514" s="273" t="s">
        <v>311</v>
      </c>
    </row>
    <row r="515" spans="1:9" ht="15.75">
      <c r="A515" s="7" t="s">
        <v>339</v>
      </c>
      <c r="B515" s="447" t="s">
        <v>341</v>
      </c>
      <c r="C515" s="448"/>
      <c r="D515" s="275" t="s">
        <v>342</v>
      </c>
      <c r="E515" s="55"/>
      <c r="F515" s="441" t="s">
        <v>39</v>
      </c>
      <c r="G515" s="442"/>
      <c r="H515" s="160" t="s">
        <v>39</v>
      </c>
      <c r="I515" s="200" t="s">
        <v>346</v>
      </c>
    </row>
    <row r="516" spans="1:9" ht="15.75">
      <c r="A516" s="234" t="s">
        <v>340</v>
      </c>
      <c r="B516" s="431" t="s">
        <v>38</v>
      </c>
      <c r="C516" s="432"/>
      <c r="D516" s="276" t="s">
        <v>44</v>
      </c>
      <c r="E516" s="55"/>
      <c r="F516" s="443" t="s">
        <v>345</v>
      </c>
      <c r="G516" s="444"/>
      <c r="H516" s="277" t="s">
        <v>310</v>
      </c>
      <c r="I516" s="206" t="s">
        <v>313</v>
      </c>
    </row>
    <row r="517" spans="1:9" ht="15.75">
      <c r="A517" s="58"/>
      <c r="B517" s="119"/>
      <c r="C517" s="215"/>
      <c r="D517" s="117"/>
      <c r="E517" s="55"/>
      <c r="F517" s="433" t="s">
        <v>44</v>
      </c>
      <c r="G517" s="434"/>
      <c r="H517" s="236" t="s">
        <v>39</v>
      </c>
      <c r="I517" s="238" t="s">
        <v>346</v>
      </c>
    </row>
    <row r="518" spans="1:9" ht="15.75">
      <c r="A518" s="217"/>
      <c r="B518" s="218"/>
      <c r="C518" s="219"/>
      <c r="D518" s="220"/>
      <c r="E518" s="221"/>
      <c r="F518" s="435" t="s">
        <v>39</v>
      </c>
      <c r="G518" s="436"/>
      <c r="H518" s="222"/>
      <c r="I518" s="223"/>
    </row>
    <row r="519" spans="1:9" ht="15.75">
      <c r="A519" s="258" t="s">
        <v>26</v>
      </c>
      <c r="B519" s="427">
        <v>0.75</v>
      </c>
      <c r="C519" s="428"/>
      <c r="D519" s="274" t="s">
        <v>15</v>
      </c>
      <c r="E519" s="118" t="s">
        <v>76</v>
      </c>
      <c r="F519" s="491">
        <f>BHNMS!F30</f>
        <v>10000</v>
      </c>
      <c r="G519" s="492"/>
      <c r="H519" s="262">
        <f>B519*F519</f>
        <v>7500</v>
      </c>
      <c r="I519" s="300" t="s">
        <v>76</v>
      </c>
    </row>
    <row r="520" spans="1:9" ht="15.75">
      <c r="A520" s="258" t="s">
        <v>388</v>
      </c>
      <c r="B520" s="427">
        <v>1</v>
      </c>
      <c r="C520" s="428"/>
      <c r="D520" s="274" t="s">
        <v>13</v>
      </c>
      <c r="E520" s="118" t="s">
        <v>76</v>
      </c>
      <c r="F520" s="491">
        <f>BHNMS!F26</f>
        <v>1300000</v>
      </c>
      <c r="G520" s="492"/>
      <c r="H520" s="262">
        <f>B520*F520</f>
        <v>1300000</v>
      </c>
      <c r="I520" s="300" t="s">
        <v>76</v>
      </c>
    </row>
    <row r="521" spans="1:9" ht="15.75">
      <c r="A521" s="258"/>
      <c r="B521" s="427"/>
      <c r="C521" s="428"/>
      <c r="D521" s="274"/>
      <c r="E521" s="118"/>
      <c r="F521" s="427"/>
      <c r="G521" s="428"/>
      <c r="H521" s="262"/>
      <c r="I521" s="300" t="s">
        <v>76</v>
      </c>
    </row>
    <row r="522" spans="1:9" ht="15.75">
      <c r="A522" s="263"/>
      <c r="B522" s="264"/>
      <c r="C522" s="265"/>
      <c r="D522" s="266"/>
      <c r="E522" s="267"/>
      <c r="F522" s="278"/>
      <c r="G522" s="279"/>
      <c r="H522" s="280"/>
      <c r="I522" s="301">
        <f>SUM(H518:H521)</f>
        <v>1307500</v>
      </c>
    </row>
    <row r="523" spans="1:9" ht="15.75">
      <c r="A523" s="58"/>
      <c r="B523" s="119"/>
      <c r="C523" s="215"/>
      <c r="D523" s="117"/>
      <c r="E523" s="55"/>
      <c r="F523" s="110"/>
      <c r="G523" s="109"/>
      <c r="H523" s="56"/>
      <c r="I523" s="57"/>
    </row>
    <row r="524" spans="1:9" ht="15.75">
      <c r="A524" s="7" t="s">
        <v>347</v>
      </c>
      <c r="B524" s="439" t="s">
        <v>303</v>
      </c>
      <c r="C524" s="440"/>
      <c r="D524" s="282" t="s">
        <v>348</v>
      </c>
      <c r="E524" s="233" t="s">
        <v>350</v>
      </c>
      <c r="F524" s="441" t="s">
        <v>343</v>
      </c>
      <c r="G524" s="442"/>
      <c r="H524" s="282" t="s">
        <v>309</v>
      </c>
      <c r="I524" s="283" t="s">
        <v>311</v>
      </c>
    </row>
    <row r="525" spans="1:9" ht="15.75">
      <c r="A525" s="234" t="s">
        <v>149</v>
      </c>
      <c r="B525" s="439" t="s">
        <v>347</v>
      </c>
      <c r="C525" s="440"/>
      <c r="D525" s="233" t="s">
        <v>319</v>
      </c>
      <c r="E525" s="233" t="s">
        <v>351</v>
      </c>
      <c r="F525" s="441" t="s">
        <v>39</v>
      </c>
      <c r="G525" s="442"/>
      <c r="H525" s="233" t="s">
        <v>39</v>
      </c>
      <c r="I525" s="200" t="s">
        <v>353</v>
      </c>
    </row>
    <row r="526" spans="1:9" ht="15.75">
      <c r="A526" s="11"/>
      <c r="B526" s="431" t="s">
        <v>38</v>
      </c>
      <c r="C526" s="432"/>
      <c r="D526" s="236" t="s">
        <v>320</v>
      </c>
      <c r="E526" s="236" t="s">
        <v>352</v>
      </c>
      <c r="F526" s="443" t="s">
        <v>345</v>
      </c>
      <c r="G526" s="444"/>
      <c r="H526" s="236" t="s">
        <v>310</v>
      </c>
      <c r="I526" s="206" t="s">
        <v>313</v>
      </c>
    </row>
    <row r="527" spans="1:9" ht="15.75">
      <c r="A527" s="11"/>
      <c r="B527" s="431" t="s">
        <v>168</v>
      </c>
      <c r="C527" s="432"/>
      <c r="D527" s="237" t="s">
        <v>349</v>
      </c>
      <c r="E527" s="237" t="s">
        <v>349</v>
      </c>
      <c r="F527" s="433" t="s">
        <v>44</v>
      </c>
      <c r="G527" s="434"/>
      <c r="H527" s="237" t="s">
        <v>39</v>
      </c>
      <c r="I527" s="238" t="s">
        <v>353</v>
      </c>
    </row>
    <row r="528" spans="1:9" ht="15.75">
      <c r="A528" s="226"/>
      <c r="B528" s="227"/>
      <c r="C528" s="195"/>
      <c r="D528" s="228"/>
      <c r="E528" s="194"/>
      <c r="F528" s="435" t="s">
        <v>39</v>
      </c>
      <c r="G528" s="436"/>
      <c r="H528" s="289"/>
      <c r="I528" s="229"/>
    </row>
    <row r="529" spans="1:9" ht="15.75">
      <c r="A529" s="11"/>
      <c r="B529" s="27"/>
      <c r="C529" s="192"/>
      <c r="D529" s="225"/>
      <c r="E529" s="5"/>
      <c r="F529" s="257"/>
      <c r="G529" s="180"/>
      <c r="H529" s="9"/>
      <c r="I529" s="10"/>
    </row>
    <row r="530" spans="1:9" ht="15.75">
      <c r="A530" s="258" t="s">
        <v>76</v>
      </c>
      <c r="B530" s="427" t="s">
        <v>76</v>
      </c>
      <c r="C530" s="428"/>
      <c r="D530" s="118" t="s">
        <v>76</v>
      </c>
      <c r="E530" s="261" t="s">
        <v>76</v>
      </c>
      <c r="F530" s="480" t="s">
        <v>76</v>
      </c>
      <c r="G530" s="438"/>
      <c r="H530" s="262"/>
      <c r="I530" s="16"/>
    </row>
    <row r="531" spans="1:9" ht="15.75">
      <c r="A531" s="11"/>
      <c r="B531" s="12"/>
      <c r="C531" s="201"/>
      <c r="D531" s="225"/>
      <c r="E531" s="5"/>
      <c r="F531" s="281"/>
      <c r="G531" s="256"/>
      <c r="H531" s="18"/>
      <c r="I531" s="16"/>
    </row>
    <row r="532" spans="1:9" ht="15.75">
      <c r="A532" s="284"/>
      <c r="B532" s="285"/>
      <c r="C532" s="290"/>
      <c r="D532" s="286"/>
      <c r="E532" s="287"/>
      <c r="F532" s="291"/>
      <c r="G532" s="292"/>
      <c r="H532" s="293"/>
      <c r="I532" s="301">
        <f>SUM(H529:H531)</f>
        <v>0</v>
      </c>
    </row>
    <row r="533" spans="1:9" ht="15.75">
      <c r="A533" s="11"/>
      <c r="B533" s="12"/>
      <c r="C533" s="201"/>
      <c r="D533" s="225"/>
      <c r="E533" s="5"/>
      <c r="F533" s="281"/>
      <c r="G533" s="259"/>
      <c r="H533" s="14"/>
      <c r="I533" s="16"/>
    </row>
    <row r="534" spans="1:9" ht="15.75">
      <c r="A534" s="226"/>
      <c r="B534" s="227"/>
      <c r="C534" s="203"/>
      <c r="D534" s="228"/>
      <c r="E534" s="194"/>
      <c r="F534" s="294"/>
      <c r="G534" s="295"/>
      <c r="H534" s="296" t="s">
        <v>354</v>
      </c>
      <c r="I534" s="229">
        <f>I513+I522</f>
        <v>2193000</v>
      </c>
    </row>
    <row r="535" spans="1:9" ht="15.75">
      <c r="A535" s="303" t="s">
        <v>357</v>
      </c>
      <c r="B535" s="423">
        <v>1</v>
      </c>
      <c r="C535" s="424"/>
      <c r="D535" s="304" t="s">
        <v>44</v>
      </c>
      <c r="E535" s="306" t="s">
        <v>13</v>
      </c>
      <c r="F535" s="305"/>
      <c r="G535" s="306"/>
      <c r="H535" s="307"/>
      <c r="I535" s="288"/>
    </row>
    <row r="536" spans="1:9" ht="15.75">
      <c r="A536" s="7"/>
      <c r="B536" s="12"/>
      <c r="C536" s="201"/>
      <c r="D536" s="202"/>
      <c r="E536" s="282"/>
      <c r="F536" s="255"/>
      <c r="G536" s="259"/>
      <c r="H536" s="14"/>
      <c r="I536" s="16"/>
    </row>
    <row r="537" spans="1:9" ht="15.75">
      <c r="A537" s="11"/>
      <c r="B537" s="12"/>
      <c r="C537" s="201"/>
      <c r="D537" s="275" t="s">
        <v>359</v>
      </c>
      <c r="E537" s="177" t="s">
        <v>358</v>
      </c>
      <c r="F537" s="255"/>
      <c r="G537" s="233" t="s">
        <v>39</v>
      </c>
      <c r="H537" s="315">
        <f>I534/1</f>
        <v>2193000</v>
      </c>
      <c r="I537" s="310" t="s">
        <v>360</v>
      </c>
    </row>
    <row r="538" spans="1:9" ht="16.5" thickBot="1">
      <c r="A538" s="308"/>
      <c r="B538" s="32"/>
      <c r="C538" s="309"/>
      <c r="D538" s="311"/>
      <c r="E538" s="31"/>
      <c r="F538" s="312"/>
      <c r="G538" s="313"/>
      <c r="H538" s="314"/>
      <c r="I538" s="173"/>
    </row>
    <row r="539" spans="1:9" ht="15.75">
      <c r="A539" s="13"/>
      <c r="B539" s="12"/>
      <c r="C539" s="13"/>
      <c r="D539" s="5"/>
      <c r="E539" s="5"/>
      <c r="F539" s="140"/>
      <c r="G539" s="302"/>
      <c r="H539" s="140"/>
      <c r="I539" s="23"/>
    </row>
    <row r="540" spans="1:9" ht="15.75">
      <c r="A540" s="13"/>
      <c r="B540" s="12"/>
      <c r="C540" s="13"/>
      <c r="D540" s="5"/>
      <c r="E540" s="5"/>
      <c r="F540" s="140"/>
      <c r="G540" s="302"/>
      <c r="H540" s="140"/>
      <c r="I540" s="23"/>
    </row>
    <row r="541" spans="1:9" ht="15.75">
      <c r="A541" s="13"/>
      <c r="B541" s="12"/>
      <c r="C541" s="13"/>
      <c r="D541" s="5"/>
      <c r="E541" s="5"/>
      <c r="F541" s="140"/>
      <c r="G541" s="302"/>
      <c r="H541" s="140"/>
      <c r="I541" s="23"/>
    </row>
    <row r="542" spans="1:9" ht="15.75">
      <c r="A542" s="13"/>
      <c r="B542" s="12"/>
      <c r="C542" s="13"/>
      <c r="D542" s="5"/>
      <c r="E542" s="5"/>
      <c r="F542" s="140"/>
      <c r="G542" s="302"/>
      <c r="H542" s="140"/>
      <c r="I542" s="23"/>
    </row>
    <row r="543" spans="1:9" ht="15.75">
      <c r="A543" s="13"/>
      <c r="B543" s="12"/>
      <c r="C543" s="13"/>
      <c r="D543" s="5"/>
      <c r="E543" s="5"/>
      <c r="F543" s="140"/>
      <c r="G543" s="302"/>
      <c r="H543" s="140"/>
      <c r="I543" s="23"/>
    </row>
    <row r="544" spans="1:9" ht="15.75">
      <c r="A544" s="13"/>
      <c r="B544" s="12"/>
      <c r="C544" s="13"/>
      <c r="D544" s="5"/>
      <c r="E544" s="5"/>
      <c r="F544" s="140"/>
      <c r="G544" s="302"/>
      <c r="H544" s="140"/>
      <c r="I544" s="23"/>
    </row>
    <row r="545" spans="1:9" ht="15.75">
      <c r="A545" s="13"/>
      <c r="B545" s="12"/>
      <c r="C545" s="13"/>
      <c r="D545" s="5"/>
      <c r="E545" s="5"/>
      <c r="F545" s="140"/>
      <c r="G545" s="302"/>
      <c r="H545" s="140"/>
      <c r="I545" s="23"/>
    </row>
    <row r="546" spans="1:9" ht="15.75">
      <c r="A546" s="13"/>
      <c r="B546" s="12"/>
      <c r="C546" s="13"/>
      <c r="D546" s="5"/>
      <c r="E546" s="5"/>
      <c r="F546" s="140"/>
      <c r="G546" s="302"/>
      <c r="H546" s="140"/>
      <c r="I546" s="23"/>
    </row>
    <row r="547" spans="1:9" ht="15.75">
      <c r="A547" s="13"/>
      <c r="B547" s="12"/>
      <c r="C547" s="13"/>
      <c r="D547" s="5"/>
      <c r="E547" s="5"/>
      <c r="F547" s="140"/>
      <c r="G547" s="302"/>
      <c r="H547" s="140"/>
      <c r="I547" s="23"/>
    </row>
    <row r="548" spans="4:9" ht="16.5" thickBot="1">
      <c r="D548" s="39"/>
      <c r="I548" s="3" t="s">
        <v>447</v>
      </c>
    </row>
    <row r="549" spans="1:9" ht="15.75">
      <c r="A549" s="186"/>
      <c r="B549" s="187"/>
      <c r="C549" s="187"/>
      <c r="D549" s="191"/>
      <c r="E549" s="212"/>
      <c r="F549" s="187"/>
      <c r="G549" s="187"/>
      <c r="H549" s="191"/>
      <c r="I549" s="188"/>
    </row>
    <row r="550" spans="1:9" ht="15.75">
      <c r="A550" s="6"/>
      <c r="B550" s="5"/>
      <c r="C550" s="5"/>
      <c r="D550" s="192"/>
      <c r="E550" s="457" t="s">
        <v>295</v>
      </c>
      <c r="F550" s="471"/>
      <c r="G550" s="471"/>
      <c r="H550" s="458"/>
      <c r="I550" s="200" t="s">
        <v>294</v>
      </c>
    </row>
    <row r="551" spans="1:9" ht="15.75">
      <c r="A551" s="6"/>
      <c r="B551" s="5"/>
      <c r="C551" s="465"/>
      <c r="D551" s="466"/>
      <c r="E551" s="473" t="s">
        <v>296</v>
      </c>
      <c r="F551" s="474"/>
      <c r="G551" s="474"/>
      <c r="H551" s="475"/>
      <c r="I551" s="199" t="s">
        <v>158</v>
      </c>
    </row>
    <row r="552" spans="1:9" ht="15.75">
      <c r="A552" s="6"/>
      <c r="B552" s="5"/>
      <c r="C552" s="476"/>
      <c r="D552" s="454"/>
      <c r="E552" s="457" t="s">
        <v>609</v>
      </c>
      <c r="F552" s="471"/>
      <c r="G552" s="471"/>
      <c r="H552" s="458"/>
      <c r="I552" s="10"/>
    </row>
    <row r="553" spans="1:9" ht="15.75">
      <c r="A553" s="6"/>
      <c r="B553" s="5"/>
      <c r="C553" s="5"/>
      <c r="D553" s="192"/>
      <c r="E553" s="453" t="s">
        <v>566</v>
      </c>
      <c r="F553" s="476"/>
      <c r="G553" s="476"/>
      <c r="H553" s="454"/>
      <c r="I553" s="198" t="s">
        <v>533</v>
      </c>
    </row>
    <row r="554" spans="1:9" ht="15.75">
      <c r="A554" s="193"/>
      <c r="B554" s="194"/>
      <c r="C554" s="194"/>
      <c r="D554" s="195"/>
      <c r="E554" s="467"/>
      <c r="F554" s="468"/>
      <c r="G554" s="468"/>
      <c r="H554" s="469"/>
      <c r="I554" s="196"/>
    </row>
    <row r="555" spans="1:9" ht="15.75">
      <c r="A555" s="6"/>
      <c r="B555" s="5"/>
      <c r="C555" s="5"/>
      <c r="D555" s="5"/>
      <c r="E555" s="197"/>
      <c r="F555" s="5"/>
      <c r="G555" s="5"/>
      <c r="H555" s="5"/>
      <c r="I555" s="10"/>
    </row>
    <row r="556" spans="1:9" ht="15.75">
      <c r="A556" s="470" t="s">
        <v>575</v>
      </c>
      <c r="B556" s="471"/>
      <c r="C556" s="471"/>
      <c r="D556" s="471"/>
      <c r="E556" s="471"/>
      <c r="F556" s="471"/>
      <c r="G556" s="471"/>
      <c r="H556" s="471"/>
      <c r="I556" s="472"/>
    </row>
    <row r="557" spans="1:9" ht="15.75">
      <c r="A557" s="470" t="s">
        <v>578</v>
      </c>
      <c r="B557" s="471"/>
      <c r="C557" s="471"/>
      <c r="D557" s="471"/>
      <c r="E557" s="471"/>
      <c r="F557" s="471"/>
      <c r="G557" s="471"/>
      <c r="H557" s="471"/>
      <c r="I557" s="472"/>
    </row>
    <row r="558" spans="1:9" ht="15.75">
      <c r="A558" s="477" t="s">
        <v>577</v>
      </c>
      <c r="B558" s="476"/>
      <c r="C558" s="476"/>
      <c r="D558" s="476"/>
      <c r="E558" s="476"/>
      <c r="F558" s="476"/>
      <c r="G558" s="476"/>
      <c r="H558" s="476"/>
      <c r="I558" s="478"/>
    </row>
    <row r="559" spans="1:9" ht="15.75">
      <c r="A559" s="477" t="s">
        <v>576</v>
      </c>
      <c r="B559" s="476"/>
      <c r="C559" s="476"/>
      <c r="D559" s="476"/>
      <c r="E559" s="476"/>
      <c r="F559" s="476"/>
      <c r="G559" s="476"/>
      <c r="H559" s="476"/>
      <c r="I559" s="478"/>
    </row>
    <row r="560" spans="1:9" ht="16.5" thickBot="1">
      <c r="A560" s="189"/>
      <c r="B560" s="31"/>
      <c r="C560" s="31"/>
      <c r="D560" s="31"/>
      <c r="E560" s="31"/>
      <c r="F560" s="31"/>
      <c r="G560" s="31"/>
      <c r="H560" s="31"/>
      <c r="I560" s="190"/>
    </row>
    <row r="561" spans="1:9" ht="15.75">
      <c r="A561" s="242"/>
      <c r="B561" s="243"/>
      <c r="C561" s="243"/>
      <c r="D561" s="244"/>
      <c r="E561" s="249"/>
      <c r="F561" s="210"/>
      <c r="G561" s="208"/>
      <c r="H561" s="208"/>
      <c r="I561" s="43"/>
    </row>
    <row r="562" spans="1:9" ht="15.75" customHeight="1">
      <c r="A562" s="242" t="s">
        <v>298</v>
      </c>
      <c r="B562" s="246">
        <v>1</v>
      </c>
      <c r="C562" s="425" t="s">
        <v>464</v>
      </c>
      <c r="D562" s="426"/>
      <c r="E562" s="333" t="s">
        <v>300</v>
      </c>
      <c r="F562" s="249">
        <v>1</v>
      </c>
      <c r="G562" s="425" t="s">
        <v>653</v>
      </c>
      <c r="H562" s="425"/>
      <c r="I562" s="463"/>
    </row>
    <row r="563" spans="1:9" ht="15.75" customHeight="1">
      <c r="A563" s="242"/>
      <c r="B563" s="246"/>
      <c r="C563" s="425" t="s">
        <v>465</v>
      </c>
      <c r="D563" s="426"/>
      <c r="E563" s="248"/>
      <c r="F563" s="249">
        <v>2</v>
      </c>
      <c r="G563" s="425" t="s">
        <v>727</v>
      </c>
      <c r="H563" s="425"/>
      <c r="I563" s="463"/>
    </row>
    <row r="564" spans="1:9" ht="15.75" customHeight="1">
      <c r="A564" s="242"/>
      <c r="B564" s="246">
        <v>2</v>
      </c>
      <c r="C564" s="425" t="s">
        <v>534</v>
      </c>
      <c r="D564" s="426"/>
      <c r="E564" s="248"/>
      <c r="F564" s="249">
        <v>3</v>
      </c>
      <c r="G564" s="425" t="s">
        <v>728</v>
      </c>
      <c r="H564" s="425"/>
      <c r="I564" s="463"/>
    </row>
    <row r="565" spans="1:9" ht="15.75" customHeight="1">
      <c r="A565" s="242"/>
      <c r="B565" s="246"/>
      <c r="C565" s="425"/>
      <c r="D565" s="426"/>
      <c r="E565" s="248"/>
      <c r="F565" s="249"/>
      <c r="G565" s="425"/>
      <c r="H565" s="425"/>
      <c r="I565" s="463"/>
    </row>
    <row r="566" spans="1:9" ht="15.75" customHeight="1">
      <c r="A566" s="245" t="s">
        <v>299</v>
      </c>
      <c r="B566" s="246">
        <v>1</v>
      </c>
      <c r="C566" s="425" t="s">
        <v>464</v>
      </c>
      <c r="D566" s="426"/>
      <c r="E566" s="247" t="s">
        <v>321</v>
      </c>
      <c r="F566" s="247">
        <v>1</v>
      </c>
      <c r="G566" s="459" t="s">
        <v>535</v>
      </c>
      <c r="H566" s="459"/>
      <c r="I566" s="460"/>
    </row>
    <row r="567" spans="1:9" ht="15.75" customHeight="1">
      <c r="A567" s="242"/>
      <c r="B567" s="246"/>
      <c r="C567" s="425" t="s">
        <v>465</v>
      </c>
      <c r="D567" s="426"/>
      <c r="E567" s="346"/>
      <c r="F567" s="247">
        <v>2</v>
      </c>
      <c r="G567" s="459" t="s">
        <v>536</v>
      </c>
      <c r="H567" s="459"/>
      <c r="I567" s="460"/>
    </row>
    <row r="568" spans="1:9" ht="15.75" customHeight="1">
      <c r="A568" s="242"/>
      <c r="B568" s="246">
        <v>2</v>
      </c>
      <c r="C568" s="425" t="s">
        <v>534</v>
      </c>
      <c r="D568" s="426"/>
      <c r="E568" s="346"/>
      <c r="F568" s="247">
        <v>3</v>
      </c>
      <c r="G568" s="459" t="s">
        <v>537</v>
      </c>
      <c r="H568" s="459"/>
      <c r="I568" s="460"/>
    </row>
    <row r="569" spans="1:9" ht="15.75" customHeight="1">
      <c r="A569" s="242"/>
      <c r="B569" s="246"/>
      <c r="C569" s="253"/>
      <c r="D569" s="254"/>
      <c r="E569" s="248"/>
      <c r="F569" s="249"/>
      <c r="G569" s="253"/>
      <c r="H569" s="253"/>
      <c r="I569" s="325"/>
    </row>
    <row r="570" spans="1:9" ht="15.75" customHeight="1">
      <c r="A570" s="242"/>
      <c r="B570" s="246"/>
      <c r="C570" s="253"/>
      <c r="D570" s="254"/>
      <c r="E570" s="248"/>
      <c r="F570" s="249"/>
      <c r="G570" s="253"/>
      <c r="H570" s="253"/>
      <c r="I570" s="325"/>
    </row>
    <row r="571" spans="1:9" ht="15.75" customHeight="1">
      <c r="A571" s="242"/>
      <c r="B571" s="246"/>
      <c r="C571" s="253"/>
      <c r="D571" s="254"/>
      <c r="E571" s="248"/>
      <c r="F571" s="249"/>
      <c r="G571" s="253"/>
      <c r="H571" s="253"/>
      <c r="I571" s="325"/>
    </row>
    <row r="572" spans="1:9" ht="15.75" customHeight="1">
      <c r="A572" s="242"/>
      <c r="B572" s="246"/>
      <c r="C572" s="253"/>
      <c r="D572" s="254"/>
      <c r="E572" s="248"/>
      <c r="F572" s="249"/>
      <c r="G572" s="253"/>
      <c r="H572" s="253"/>
      <c r="I572" s="325"/>
    </row>
    <row r="573" spans="1:9" ht="15.75" customHeight="1">
      <c r="A573" s="242"/>
      <c r="B573" s="246"/>
      <c r="C573" s="253"/>
      <c r="D573" s="254"/>
      <c r="E573" s="248"/>
      <c r="F573" s="249"/>
      <c r="G573" s="253"/>
      <c r="H573" s="253"/>
      <c r="I573" s="325"/>
    </row>
    <row r="574" spans="1:9" ht="15.75" customHeight="1">
      <c r="A574" s="242"/>
      <c r="B574" s="246"/>
      <c r="C574" s="253"/>
      <c r="D574" s="254"/>
      <c r="E574" s="248"/>
      <c r="F574" s="249"/>
      <c r="G574" s="253"/>
      <c r="H574" s="253"/>
      <c r="I574" s="325"/>
    </row>
    <row r="575" spans="1:9" ht="15.75" customHeight="1">
      <c r="A575" s="242"/>
      <c r="B575" s="246"/>
      <c r="C575" s="253"/>
      <c r="D575" s="254"/>
      <c r="E575" s="248"/>
      <c r="F575" s="249"/>
      <c r="G575" s="253"/>
      <c r="H575" s="253"/>
      <c r="I575" s="325"/>
    </row>
    <row r="576" spans="1:9" ht="15.75" customHeight="1">
      <c r="A576" s="242"/>
      <c r="B576" s="246"/>
      <c r="C576" s="253"/>
      <c r="D576" s="254"/>
      <c r="E576" s="248"/>
      <c r="F576" s="249"/>
      <c r="G576" s="253"/>
      <c r="H576" s="253"/>
      <c r="I576" s="325"/>
    </row>
    <row r="577" spans="1:9" ht="15.75" customHeight="1">
      <c r="A577" s="242"/>
      <c r="B577" s="246"/>
      <c r="C577" s="253"/>
      <c r="D577" s="254"/>
      <c r="E577" s="248"/>
      <c r="F577" s="249"/>
      <c r="G577" s="253"/>
      <c r="H577" s="253"/>
      <c r="I577" s="325"/>
    </row>
    <row r="578" spans="1:9" ht="15.75" customHeight="1">
      <c r="A578" s="242"/>
      <c r="B578" s="246"/>
      <c r="C578" s="253"/>
      <c r="D578" s="254"/>
      <c r="E578" s="248"/>
      <c r="F578" s="249"/>
      <c r="G578" s="253"/>
      <c r="H578" s="253"/>
      <c r="I578" s="325"/>
    </row>
    <row r="579" spans="1:9" ht="15.75" customHeight="1">
      <c r="A579" s="242"/>
      <c r="B579" s="246"/>
      <c r="C579" s="253"/>
      <c r="D579" s="254"/>
      <c r="E579" s="248"/>
      <c r="F579" s="249"/>
      <c r="G579" s="253"/>
      <c r="H579" s="253"/>
      <c r="I579" s="325"/>
    </row>
    <row r="580" spans="1:9" ht="15.75" customHeight="1">
      <c r="A580" s="242"/>
      <c r="B580" s="246"/>
      <c r="C580" s="253"/>
      <c r="D580" s="254"/>
      <c r="E580" s="248"/>
      <c r="F580" s="249"/>
      <c r="G580" s="253"/>
      <c r="H580" s="253"/>
      <c r="I580" s="325"/>
    </row>
    <row r="581" spans="1:9" ht="16.5" thickBot="1">
      <c r="A581" s="207"/>
      <c r="B581" s="209"/>
      <c r="C581" s="250"/>
      <c r="D581" s="251"/>
      <c r="E581" s="213"/>
      <c r="F581" s="211"/>
      <c r="G581" s="250"/>
      <c r="H581" s="250"/>
      <c r="I581" s="252"/>
    </row>
    <row r="582" spans="1:9" ht="15.75">
      <c r="A582" s="224"/>
      <c r="B582" s="461" t="s">
        <v>303</v>
      </c>
      <c r="C582" s="462"/>
      <c r="D582" s="230"/>
      <c r="E582" s="231" t="s">
        <v>303</v>
      </c>
      <c r="F582" s="461" t="s">
        <v>314</v>
      </c>
      <c r="G582" s="462"/>
      <c r="H582" s="231" t="s">
        <v>309</v>
      </c>
      <c r="I582" s="232" t="s">
        <v>311</v>
      </c>
    </row>
    <row r="583" spans="1:9" ht="15.75">
      <c r="A583" s="7" t="s">
        <v>301</v>
      </c>
      <c r="B583" s="457" t="s">
        <v>304</v>
      </c>
      <c r="C583" s="458"/>
      <c r="D583" s="204" t="s">
        <v>319</v>
      </c>
      <c r="E583" s="106" t="s">
        <v>307</v>
      </c>
      <c r="F583" s="457" t="s">
        <v>315</v>
      </c>
      <c r="G583" s="458"/>
      <c r="H583" s="233" t="s">
        <v>39</v>
      </c>
      <c r="I583" s="200" t="s">
        <v>312</v>
      </c>
    </row>
    <row r="584" spans="1:9" ht="15.75">
      <c r="A584" s="234" t="s">
        <v>302</v>
      </c>
      <c r="B584" s="453" t="s">
        <v>305</v>
      </c>
      <c r="C584" s="454"/>
      <c r="D584" s="235" t="s">
        <v>320</v>
      </c>
      <c r="E584" s="205" t="s">
        <v>38</v>
      </c>
      <c r="F584" s="453" t="s">
        <v>316</v>
      </c>
      <c r="G584" s="454"/>
      <c r="H584" s="236" t="s">
        <v>310</v>
      </c>
      <c r="I584" s="206" t="s">
        <v>313</v>
      </c>
    </row>
    <row r="585" spans="1:9" ht="15.75">
      <c r="A585" s="11"/>
      <c r="B585" s="453" t="s">
        <v>306</v>
      </c>
      <c r="C585" s="454"/>
      <c r="D585" s="225"/>
      <c r="E585" s="205" t="s">
        <v>308</v>
      </c>
      <c r="F585" s="453" t="s">
        <v>317</v>
      </c>
      <c r="G585" s="454"/>
      <c r="H585" s="237" t="s">
        <v>39</v>
      </c>
      <c r="I585" s="238" t="s">
        <v>312</v>
      </c>
    </row>
    <row r="586" spans="1:9" ht="15.75">
      <c r="A586" s="226"/>
      <c r="B586" s="455"/>
      <c r="C586" s="456"/>
      <c r="D586" s="228"/>
      <c r="E586" s="239"/>
      <c r="F586" s="435" t="s">
        <v>318</v>
      </c>
      <c r="G586" s="436"/>
      <c r="H586" s="240"/>
      <c r="I586" s="241"/>
    </row>
    <row r="587" spans="1:9" ht="15.75">
      <c r="A587" s="258" t="s">
        <v>336</v>
      </c>
      <c r="B587" s="449">
        <v>1</v>
      </c>
      <c r="C587" s="450"/>
      <c r="D587" s="260">
        <v>1</v>
      </c>
      <c r="E587" s="261">
        <f>B587</f>
        <v>1</v>
      </c>
      <c r="F587" s="451">
        <f>BHNMS!F10</f>
        <v>47500</v>
      </c>
      <c r="G587" s="452"/>
      <c r="H587" s="262">
        <f>E587*F587</f>
        <v>47500</v>
      </c>
      <c r="I587" s="16"/>
    </row>
    <row r="588" spans="1:12" ht="15.75">
      <c r="A588" s="258" t="s">
        <v>387</v>
      </c>
      <c r="B588" s="427">
        <v>0.2</v>
      </c>
      <c r="C588" s="428"/>
      <c r="D588" s="260">
        <v>1</v>
      </c>
      <c r="E588" s="261">
        <f>B588</f>
        <v>0.2</v>
      </c>
      <c r="F588" s="429">
        <f>BHNMS!F9</f>
        <v>45000</v>
      </c>
      <c r="G588" s="430"/>
      <c r="H588" s="262">
        <f>E588*F588</f>
        <v>9000</v>
      </c>
      <c r="I588" s="16"/>
      <c r="L588" s="3" t="s">
        <v>16</v>
      </c>
    </row>
    <row r="589" spans="1:9" ht="15.75">
      <c r="A589" s="258" t="s">
        <v>386</v>
      </c>
      <c r="B589" s="427">
        <v>2</v>
      </c>
      <c r="C589" s="428"/>
      <c r="D589" s="260">
        <v>1</v>
      </c>
      <c r="E589" s="261">
        <f>B589</f>
        <v>2</v>
      </c>
      <c r="F589" s="429">
        <f>BHNMS!F11</f>
        <v>52500</v>
      </c>
      <c r="G589" s="430"/>
      <c r="H589" s="262">
        <f>E589*F589</f>
        <v>105000</v>
      </c>
      <c r="I589" s="16"/>
    </row>
    <row r="590" spans="1:9" ht="15.75">
      <c r="A590" s="258" t="s">
        <v>479</v>
      </c>
      <c r="B590" s="427">
        <v>4</v>
      </c>
      <c r="C590" s="428"/>
      <c r="D590" s="260">
        <v>1</v>
      </c>
      <c r="E590" s="261">
        <f>B590</f>
        <v>4</v>
      </c>
      <c r="F590" s="429">
        <f>BHNMS!F12</f>
        <v>55000</v>
      </c>
      <c r="G590" s="430"/>
      <c r="H590" s="262">
        <f>E590*F590</f>
        <v>220000</v>
      </c>
      <c r="I590" s="16"/>
    </row>
    <row r="591" spans="1:9" ht="15.75">
      <c r="A591" s="263"/>
      <c r="B591" s="264"/>
      <c r="C591" s="265"/>
      <c r="D591" s="266"/>
      <c r="E591" s="267"/>
      <c r="F591" s="268"/>
      <c r="G591" s="269"/>
      <c r="H591" s="270"/>
      <c r="I591" s="272">
        <f>SUM(H587:H590)</f>
        <v>381500</v>
      </c>
    </row>
    <row r="592" spans="1:9" ht="15.75">
      <c r="A592" s="58"/>
      <c r="B592" s="59"/>
      <c r="C592" s="216"/>
      <c r="D592" s="117"/>
      <c r="E592" s="55"/>
      <c r="F592" s="445" t="s">
        <v>344</v>
      </c>
      <c r="G592" s="446"/>
      <c r="H592" s="160" t="s">
        <v>309</v>
      </c>
      <c r="I592" s="273" t="s">
        <v>311</v>
      </c>
    </row>
    <row r="593" spans="1:9" ht="15.75">
      <c r="A593" s="7" t="s">
        <v>339</v>
      </c>
      <c r="B593" s="447" t="s">
        <v>341</v>
      </c>
      <c r="C593" s="448"/>
      <c r="D593" s="275" t="s">
        <v>342</v>
      </c>
      <c r="E593" s="55"/>
      <c r="F593" s="441" t="s">
        <v>39</v>
      </c>
      <c r="G593" s="442"/>
      <c r="H593" s="160" t="s">
        <v>39</v>
      </c>
      <c r="I593" s="200" t="s">
        <v>346</v>
      </c>
    </row>
    <row r="594" spans="1:9" ht="15.75">
      <c r="A594" s="234" t="s">
        <v>340</v>
      </c>
      <c r="B594" s="431" t="s">
        <v>38</v>
      </c>
      <c r="C594" s="432"/>
      <c r="D594" s="276" t="s">
        <v>44</v>
      </c>
      <c r="E594" s="55"/>
      <c r="F594" s="443" t="s">
        <v>345</v>
      </c>
      <c r="G594" s="444"/>
      <c r="H594" s="277" t="s">
        <v>310</v>
      </c>
      <c r="I594" s="206" t="s">
        <v>313</v>
      </c>
    </row>
    <row r="595" spans="1:9" ht="15.75">
      <c r="A595" s="58"/>
      <c r="B595" s="119"/>
      <c r="C595" s="215"/>
      <c r="D595" s="117"/>
      <c r="E595" s="55"/>
      <c r="F595" s="433" t="s">
        <v>44</v>
      </c>
      <c r="G595" s="434"/>
      <c r="H595" s="236" t="s">
        <v>39</v>
      </c>
      <c r="I595" s="238" t="s">
        <v>346</v>
      </c>
    </row>
    <row r="596" spans="1:9" ht="15.75">
      <c r="A596" s="217"/>
      <c r="B596" s="218"/>
      <c r="C596" s="219"/>
      <c r="D596" s="220"/>
      <c r="E596" s="221"/>
      <c r="F596" s="435" t="s">
        <v>39</v>
      </c>
      <c r="G596" s="436"/>
      <c r="H596" s="222"/>
      <c r="I596" s="223"/>
    </row>
    <row r="597" spans="1:9" ht="15.75">
      <c r="A597" s="258" t="s">
        <v>618</v>
      </c>
      <c r="B597" s="427">
        <v>6.5</v>
      </c>
      <c r="C597" s="428"/>
      <c r="D597" s="274" t="s">
        <v>15</v>
      </c>
      <c r="E597" s="261"/>
      <c r="F597" s="437">
        <f>BHNMS!F30</f>
        <v>10000</v>
      </c>
      <c r="G597" s="438"/>
      <c r="H597" s="262">
        <f>B597*F597</f>
        <v>65000</v>
      </c>
      <c r="I597" s="16"/>
    </row>
    <row r="598" spans="1:9" ht="15.75">
      <c r="A598" s="258" t="s">
        <v>598</v>
      </c>
      <c r="B598" s="427">
        <v>1</v>
      </c>
      <c r="C598" s="428"/>
      <c r="D598" s="274" t="s">
        <v>13</v>
      </c>
      <c r="E598" s="261"/>
      <c r="F598" s="437">
        <f>BHNMS!F28</f>
        <v>1700000</v>
      </c>
      <c r="G598" s="438"/>
      <c r="H598" s="262">
        <f>B598*F598</f>
        <v>1700000</v>
      </c>
      <c r="I598" s="16"/>
    </row>
    <row r="599" spans="1:9" ht="15.75">
      <c r="A599" s="58"/>
      <c r="B599" s="59"/>
      <c r="C599" s="216"/>
      <c r="D599" s="117"/>
      <c r="E599" s="55"/>
      <c r="F599" s="214"/>
      <c r="G599" s="147"/>
      <c r="H599" s="62"/>
      <c r="I599" s="63"/>
    </row>
    <row r="600" spans="1:9" ht="15.75">
      <c r="A600" s="263"/>
      <c r="B600" s="264"/>
      <c r="C600" s="265"/>
      <c r="D600" s="266"/>
      <c r="E600" s="267"/>
      <c r="F600" s="278"/>
      <c r="G600" s="279"/>
      <c r="H600" s="280"/>
      <c r="I600" s="301">
        <f>SUM(H596:H599)</f>
        <v>1765000</v>
      </c>
    </row>
    <row r="601" spans="1:9" ht="15.75">
      <c r="A601" s="58"/>
      <c r="B601" s="119"/>
      <c r="C601" s="215"/>
      <c r="D601" s="117"/>
      <c r="E601" s="55"/>
      <c r="F601" s="110"/>
      <c r="G601" s="109"/>
      <c r="H601" s="56"/>
      <c r="I601" s="57"/>
    </row>
    <row r="602" spans="1:9" ht="15.75">
      <c r="A602" s="7" t="s">
        <v>347</v>
      </c>
      <c r="B602" s="439" t="s">
        <v>303</v>
      </c>
      <c r="C602" s="440"/>
      <c r="D602" s="282" t="s">
        <v>348</v>
      </c>
      <c r="E602" s="233" t="s">
        <v>350</v>
      </c>
      <c r="F602" s="441" t="s">
        <v>343</v>
      </c>
      <c r="G602" s="442"/>
      <c r="H602" s="282" t="s">
        <v>309</v>
      </c>
      <c r="I602" s="283" t="s">
        <v>311</v>
      </c>
    </row>
    <row r="603" spans="1:9" ht="15.75">
      <c r="A603" s="234" t="s">
        <v>149</v>
      </c>
      <c r="B603" s="439" t="s">
        <v>347</v>
      </c>
      <c r="C603" s="440"/>
      <c r="D603" s="233" t="s">
        <v>319</v>
      </c>
      <c r="E603" s="233" t="s">
        <v>351</v>
      </c>
      <c r="F603" s="441" t="s">
        <v>39</v>
      </c>
      <c r="G603" s="442"/>
      <c r="H603" s="233" t="s">
        <v>39</v>
      </c>
      <c r="I603" s="200" t="s">
        <v>353</v>
      </c>
    </row>
    <row r="604" spans="1:9" ht="15.75">
      <c r="A604" s="11"/>
      <c r="B604" s="431" t="s">
        <v>38</v>
      </c>
      <c r="C604" s="432"/>
      <c r="D604" s="236" t="s">
        <v>320</v>
      </c>
      <c r="E604" s="236" t="s">
        <v>352</v>
      </c>
      <c r="F604" s="443" t="s">
        <v>345</v>
      </c>
      <c r="G604" s="444"/>
      <c r="H604" s="236" t="s">
        <v>310</v>
      </c>
      <c r="I604" s="206" t="s">
        <v>313</v>
      </c>
    </row>
    <row r="605" spans="1:9" ht="15.75">
      <c r="A605" s="11"/>
      <c r="B605" s="431" t="s">
        <v>168</v>
      </c>
      <c r="C605" s="432"/>
      <c r="D605" s="237" t="s">
        <v>349</v>
      </c>
      <c r="E605" s="237" t="s">
        <v>349</v>
      </c>
      <c r="F605" s="433" t="s">
        <v>44</v>
      </c>
      <c r="G605" s="434"/>
      <c r="H605" s="237" t="s">
        <v>39</v>
      </c>
      <c r="I605" s="238" t="s">
        <v>353</v>
      </c>
    </row>
    <row r="606" spans="1:9" ht="15.75">
      <c r="A606" s="226"/>
      <c r="B606" s="227"/>
      <c r="C606" s="195"/>
      <c r="D606" s="228"/>
      <c r="E606" s="194"/>
      <c r="F606" s="435" t="s">
        <v>39</v>
      </c>
      <c r="G606" s="436"/>
      <c r="H606" s="289"/>
      <c r="I606" s="229"/>
    </row>
    <row r="607" spans="1:9" ht="15.75">
      <c r="A607" s="11"/>
      <c r="B607" s="27"/>
      <c r="C607" s="192"/>
      <c r="D607" s="225"/>
      <c r="E607" s="5"/>
      <c r="F607" s="257"/>
      <c r="G607" s="180"/>
      <c r="H607" s="9"/>
      <c r="I607" s="10"/>
    </row>
    <row r="608" spans="1:9" ht="15.75">
      <c r="A608" s="258" t="s">
        <v>619</v>
      </c>
      <c r="B608" s="427">
        <v>1</v>
      </c>
      <c r="C608" s="428"/>
      <c r="D608" s="274" t="s">
        <v>109</v>
      </c>
      <c r="E608" s="118" t="s">
        <v>76</v>
      </c>
      <c r="F608" s="491">
        <f>BHNMS!F87</f>
        <v>12000</v>
      </c>
      <c r="G608" s="492"/>
      <c r="H608" s="262">
        <f>B608*F608</f>
        <v>12000</v>
      </c>
      <c r="I608" s="300" t="s">
        <v>76</v>
      </c>
    </row>
    <row r="609" spans="1:9" ht="15.75">
      <c r="A609" s="11"/>
      <c r="B609" s="12"/>
      <c r="C609" s="201"/>
      <c r="D609" s="225"/>
      <c r="E609" s="5"/>
      <c r="F609" s="281"/>
      <c r="G609" s="256"/>
      <c r="H609" s="18"/>
      <c r="I609" s="16"/>
    </row>
    <row r="610" spans="1:9" ht="15.75">
      <c r="A610" s="284"/>
      <c r="B610" s="285"/>
      <c r="C610" s="290"/>
      <c r="D610" s="286"/>
      <c r="E610" s="287"/>
      <c r="F610" s="291"/>
      <c r="G610" s="292"/>
      <c r="H610" s="293"/>
      <c r="I610" s="301">
        <f>SUM(H607:H609)</f>
        <v>12000</v>
      </c>
    </row>
    <row r="611" spans="1:9" ht="15.75">
      <c r="A611" s="11"/>
      <c r="B611" s="12"/>
      <c r="C611" s="201"/>
      <c r="D611" s="225"/>
      <c r="E611" s="5"/>
      <c r="F611" s="281"/>
      <c r="G611" s="259"/>
      <c r="H611" s="14"/>
      <c r="I611" s="16"/>
    </row>
    <row r="612" spans="1:9" ht="15.75">
      <c r="A612" s="226"/>
      <c r="B612" s="227"/>
      <c r="C612" s="203"/>
      <c r="D612" s="228"/>
      <c r="E612" s="194"/>
      <c r="F612" s="294"/>
      <c r="G612" s="295"/>
      <c r="H612" s="296" t="s">
        <v>354</v>
      </c>
      <c r="I612" s="229">
        <f>I591+I600+I610</f>
        <v>2158500</v>
      </c>
    </row>
    <row r="613" spans="1:9" ht="15.75">
      <c r="A613" s="303" t="s">
        <v>357</v>
      </c>
      <c r="B613" s="423">
        <v>1</v>
      </c>
      <c r="C613" s="424"/>
      <c r="D613" s="304" t="s">
        <v>44</v>
      </c>
      <c r="E613" s="306" t="s">
        <v>13</v>
      </c>
      <c r="F613" s="305"/>
      <c r="G613" s="306"/>
      <c r="H613" s="307"/>
      <c r="I613" s="288"/>
    </row>
    <row r="614" spans="1:9" ht="15.75">
      <c r="A614" s="7"/>
      <c r="B614" s="12"/>
      <c r="C614" s="201"/>
      <c r="D614" s="202"/>
      <c r="E614" s="282"/>
      <c r="F614" s="255"/>
      <c r="G614" s="259"/>
      <c r="H614" s="14"/>
      <c r="I614" s="16"/>
    </row>
    <row r="615" spans="1:9" ht="15.75">
      <c r="A615" s="11"/>
      <c r="B615" s="12"/>
      <c r="C615" s="201"/>
      <c r="D615" s="275" t="s">
        <v>359</v>
      </c>
      <c r="E615" s="177" t="s">
        <v>358</v>
      </c>
      <c r="F615" s="255"/>
      <c r="G615" s="233" t="s">
        <v>39</v>
      </c>
      <c r="H615" s="315">
        <f>I612/1</f>
        <v>2158500</v>
      </c>
      <c r="I615" s="310" t="s">
        <v>360</v>
      </c>
    </row>
    <row r="616" spans="1:9" ht="16.5" thickBot="1">
      <c r="A616" s="308"/>
      <c r="B616" s="32"/>
      <c r="C616" s="309"/>
      <c r="D616" s="311"/>
      <c r="E616" s="31"/>
      <c r="F616" s="312"/>
      <c r="G616" s="313"/>
      <c r="H616" s="314"/>
      <c r="I616" s="173"/>
    </row>
    <row r="617" spans="1:9" ht="15.75">
      <c r="A617" s="13"/>
      <c r="B617" s="12"/>
      <c r="C617" s="13"/>
      <c r="D617" s="5"/>
      <c r="E617" s="5"/>
      <c r="F617" s="140"/>
      <c r="G617" s="302"/>
      <c r="H617" s="140"/>
      <c r="I617" s="23"/>
    </row>
    <row r="618" spans="1:9" ht="15.75">
      <c r="A618" s="13"/>
      <c r="B618" s="12"/>
      <c r="C618" s="13"/>
      <c r="D618" s="5"/>
      <c r="E618" s="5"/>
      <c r="F618" s="140"/>
      <c r="G618" s="302"/>
      <c r="H618" s="140"/>
      <c r="I618" s="23"/>
    </row>
    <row r="619" spans="1:9" ht="15.75">
      <c r="A619" s="13"/>
      <c r="B619" s="12"/>
      <c r="C619" s="13"/>
      <c r="D619" s="5"/>
      <c r="E619" s="5"/>
      <c r="F619" s="140"/>
      <c r="G619" s="302"/>
      <c r="H619" s="140"/>
      <c r="I619" s="23"/>
    </row>
    <row r="620" spans="1:9" ht="15.75">
      <c r="A620" s="13"/>
      <c r="B620" s="12"/>
      <c r="C620" s="13"/>
      <c r="D620" s="5"/>
      <c r="E620" s="5"/>
      <c r="F620" s="140"/>
      <c r="G620" s="302"/>
      <c r="H620" s="140"/>
      <c r="I620" s="23"/>
    </row>
    <row r="621" spans="1:9" ht="15.75">
      <c r="A621" s="13"/>
      <c r="B621" s="12"/>
      <c r="C621" s="13"/>
      <c r="D621" s="5"/>
      <c r="E621" s="5"/>
      <c r="F621" s="140"/>
      <c r="G621" s="302"/>
      <c r="H621" s="140"/>
      <c r="I621" s="23"/>
    </row>
    <row r="622" spans="1:9" ht="15.75">
      <c r="A622" s="13"/>
      <c r="B622" s="12"/>
      <c r="C622" s="13"/>
      <c r="D622" s="5"/>
      <c r="E622" s="5"/>
      <c r="F622" s="140"/>
      <c r="G622" s="302"/>
      <c r="H622" s="140"/>
      <c r="I622" s="23"/>
    </row>
    <row r="623" spans="1:9" ht="15.75">
      <c r="A623" s="13"/>
      <c r="B623" s="12"/>
      <c r="C623" s="13"/>
      <c r="D623" s="5"/>
      <c r="E623" s="5"/>
      <c r="F623" s="140"/>
      <c r="G623" s="302"/>
      <c r="H623" s="140"/>
      <c r="I623" s="23"/>
    </row>
    <row r="624" spans="1:9" ht="15.75">
      <c r="A624" s="13"/>
      <c r="B624" s="12"/>
      <c r="C624" s="13"/>
      <c r="D624" s="5"/>
      <c r="E624" s="5"/>
      <c r="F624" s="140"/>
      <c r="G624" s="302"/>
      <c r="H624" s="140"/>
      <c r="I624" s="23"/>
    </row>
    <row r="625" spans="1:9" ht="15.75">
      <c r="A625" s="13"/>
      <c r="B625" s="12"/>
      <c r="C625" s="13"/>
      <c r="D625" s="5"/>
      <c r="E625" s="5"/>
      <c r="F625" s="140"/>
      <c r="G625" s="302"/>
      <c r="H625" s="140"/>
      <c r="I625" s="23"/>
    </row>
    <row r="626" ht="16.5" thickBot="1">
      <c r="I626" s="3" t="s">
        <v>448</v>
      </c>
    </row>
    <row r="627" spans="1:9" ht="15.75">
      <c r="A627" s="186"/>
      <c r="B627" s="187"/>
      <c r="C627" s="187"/>
      <c r="D627" s="191"/>
      <c r="E627" s="212"/>
      <c r="F627" s="187"/>
      <c r="G627" s="187"/>
      <c r="H627" s="191"/>
      <c r="I627" s="188"/>
    </row>
    <row r="628" spans="1:9" ht="15.75">
      <c r="A628" s="6"/>
      <c r="B628" s="5"/>
      <c r="C628" s="5"/>
      <c r="D628" s="192"/>
      <c r="E628" s="457" t="s">
        <v>295</v>
      </c>
      <c r="F628" s="471"/>
      <c r="G628" s="471"/>
      <c r="H628" s="458"/>
      <c r="I628" s="200" t="s">
        <v>294</v>
      </c>
    </row>
    <row r="629" spans="1:9" ht="15.75">
      <c r="A629" s="6"/>
      <c r="B629" s="5"/>
      <c r="C629" s="465"/>
      <c r="D629" s="466"/>
      <c r="E629" s="473" t="s">
        <v>296</v>
      </c>
      <c r="F629" s="474"/>
      <c r="G629" s="474"/>
      <c r="H629" s="475"/>
      <c r="I629" s="199" t="s">
        <v>158</v>
      </c>
    </row>
    <row r="630" spans="1:9" ht="15.75">
      <c r="A630" s="6"/>
      <c r="B630" s="5"/>
      <c r="C630" s="476"/>
      <c r="D630" s="454"/>
      <c r="E630" s="457" t="s">
        <v>610</v>
      </c>
      <c r="F630" s="471"/>
      <c r="G630" s="471"/>
      <c r="H630" s="458"/>
      <c r="I630" s="10"/>
    </row>
    <row r="631" spans="1:9" ht="15.75">
      <c r="A631" s="6"/>
      <c r="B631" s="5"/>
      <c r="C631" s="5"/>
      <c r="D631" s="192"/>
      <c r="E631" s="453" t="s">
        <v>565</v>
      </c>
      <c r="F631" s="476"/>
      <c r="G631" s="476"/>
      <c r="H631" s="454"/>
      <c r="I631" s="198" t="s">
        <v>538</v>
      </c>
    </row>
    <row r="632" spans="1:9" ht="15.75">
      <c r="A632" s="193"/>
      <c r="B632" s="194"/>
      <c r="C632" s="194"/>
      <c r="D632" s="195"/>
      <c r="E632" s="467"/>
      <c r="F632" s="468"/>
      <c r="G632" s="468"/>
      <c r="H632" s="469"/>
      <c r="I632" s="196"/>
    </row>
    <row r="633" spans="1:9" ht="15.75">
      <c r="A633" s="6"/>
      <c r="B633" s="5"/>
      <c r="C633" s="5"/>
      <c r="D633" s="5"/>
      <c r="E633" s="197"/>
      <c r="F633" s="5"/>
      <c r="G633" s="5"/>
      <c r="H633" s="5"/>
      <c r="I633" s="10"/>
    </row>
    <row r="634" spans="1:9" ht="15.75">
      <c r="A634" s="470" t="s">
        <v>575</v>
      </c>
      <c r="B634" s="471"/>
      <c r="C634" s="471"/>
      <c r="D634" s="471"/>
      <c r="E634" s="471"/>
      <c r="F634" s="471"/>
      <c r="G634" s="471"/>
      <c r="H634" s="471"/>
      <c r="I634" s="472"/>
    </row>
    <row r="635" spans="1:9" ht="15.75">
      <c r="A635" s="470" t="s">
        <v>578</v>
      </c>
      <c r="B635" s="471"/>
      <c r="C635" s="471"/>
      <c r="D635" s="471"/>
      <c r="E635" s="471"/>
      <c r="F635" s="471"/>
      <c r="G635" s="471"/>
      <c r="H635" s="471"/>
      <c r="I635" s="472"/>
    </row>
    <row r="636" spans="1:9" ht="15.75">
      <c r="A636" s="477" t="s">
        <v>577</v>
      </c>
      <c r="B636" s="476"/>
      <c r="C636" s="476"/>
      <c r="D636" s="476"/>
      <c r="E636" s="476"/>
      <c r="F636" s="476"/>
      <c r="G636" s="476"/>
      <c r="H636" s="476"/>
      <c r="I636" s="478"/>
    </row>
    <row r="637" spans="1:9" ht="15.75">
      <c r="A637" s="477" t="s">
        <v>576</v>
      </c>
      <c r="B637" s="476"/>
      <c r="C637" s="476"/>
      <c r="D637" s="476"/>
      <c r="E637" s="476"/>
      <c r="F637" s="476"/>
      <c r="G637" s="476"/>
      <c r="H637" s="476"/>
      <c r="I637" s="478"/>
    </row>
    <row r="638" spans="1:9" ht="16.5" thickBot="1">
      <c r="A638" s="189"/>
      <c r="B638" s="31"/>
      <c r="C638" s="31"/>
      <c r="D638" s="31"/>
      <c r="E638" s="31"/>
      <c r="F638" s="31"/>
      <c r="G638" s="31"/>
      <c r="H638" s="31"/>
      <c r="I638" s="190"/>
    </row>
    <row r="639" spans="1:9" ht="15.75">
      <c r="A639" s="242"/>
      <c r="B639" s="324"/>
      <c r="C639" s="324"/>
      <c r="D639" s="244"/>
      <c r="E639" s="249"/>
      <c r="F639" s="210"/>
      <c r="G639" s="208"/>
      <c r="H639" s="208"/>
      <c r="I639" s="43"/>
    </row>
    <row r="640" spans="1:9" ht="15.75" customHeight="1">
      <c r="A640" s="242" t="s">
        <v>298</v>
      </c>
      <c r="B640" s="246">
        <v>1</v>
      </c>
      <c r="C640" s="425" t="s">
        <v>539</v>
      </c>
      <c r="D640" s="426"/>
      <c r="E640" s="333" t="s">
        <v>300</v>
      </c>
      <c r="F640" s="249">
        <v>1</v>
      </c>
      <c r="G640" s="425" t="s">
        <v>653</v>
      </c>
      <c r="H640" s="425"/>
      <c r="I640" s="463"/>
    </row>
    <row r="641" spans="1:9" ht="15.75" customHeight="1">
      <c r="A641" s="242"/>
      <c r="B641" s="246">
        <v>2</v>
      </c>
      <c r="C641" s="425" t="s">
        <v>540</v>
      </c>
      <c r="D641" s="426"/>
      <c r="E641" s="248"/>
      <c r="F641" s="249">
        <v>2</v>
      </c>
      <c r="G641" s="425" t="s">
        <v>545</v>
      </c>
      <c r="H641" s="425"/>
      <c r="I641" s="463"/>
    </row>
    <row r="642" spans="1:9" ht="15.75" customHeight="1">
      <c r="A642" s="242"/>
      <c r="B642" s="246"/>
      <c r="C642" s="425" t="s">
        <v>541</v>
      </c>
      <c r="D642" s="426"/>
      <c r="E642" s="248"/>
      <c r="F642" s="249">
        <v>3</v>
      </c>
      <c r="G642" s="425" t="s">
        <v>537</v>
      </c>
      <c r="H642" s="425"/>
      <c r="I642" s="463"/>
    </row>
    <row r="643" spans="1:9" ht="15.75">
      <c r="A643" s="242"/>
      <c r="B643" s="246">
        <v>3</v>
      </c>
      <c r="C643" s="425" t="s">
        <v>542</v>
      </c>
      <c r="D643" s="426"/>
      <c r="E643" s="248"/>
      <c r="F643" s="249"/>
      <c r="G643" s="425"/>
      <c r="H643" s="425"/>
      <c r="I643" s="463"/>
    </row>
    <row r="644" spans="1:9" ht="15.75">
      <c r="A644" s="242"/>
      <c r="B644" s="246"/>
      <c r="C644" s="425" t="s">
        <v>543</v>
      </c>
      <c r="D644" s="426"/>
      <c r="E644" s="247" t="s">
        <v>321</v>
      </c>
      <c r="F644" s="249">
        <v>1</v>
      </c>
      <c r="G644" s="425" t="s">
        <v>544</v>
      </c>
      <c r="H644" s="425"/>
      <c r="I644" s="463"/>
    </row>
    <row r="645" spans="1:9" ht="15.75">
      <c r="A645" s="242"/>
      <c r="B645" s="246"/>
      <c r="C645" s="425"/>
      <c r="D645" s="426"/>
      <c r="E645" s="248"/>
      <c r="F645" s="249">
        <v>2</v>
      </c>
      <c r="G645" s="425" t="s">
        <v>545</v>
      </c>
      <c r="H645" s="425"/>
      <c r="I645" s="463"/>
    </row>
    <row r="646" spans="1:9" ht="15.75">
      <c r="A646" s="245" t="s">
        <v>299</v>
      </c>
      <c r="B646" s="246">
        <v>1</v>
      </c>
      <c r="C646" s="425" t="s">
        <v>539</v>
      </c>
      <c r="D646" s="426"/>
      <c r="E646" s="248"/>
      <c r="F646" s="249">
        <v>3</v>
      </c>
      <c r="G646" s="425" t="s">
        <v>537</v>
      </c>
      <c r="H646" s="425"/>
      <c r="I646" s="463"/>
    </row>
    <row r="647" spans="1:9" ht="15.75">
      <c r="A647" s="242"/>
      <c r="B647" s="246">
        <v>2</v>
      </c>
      <c r="C647" s="425" t="s">
        <v>540</v>
      </c>
      <c r="D647" s="426"/>
      <c r="E647" s="248"/>
      <c r="F647" s="249"/>
      <c r="G647" s="253"/>
      <c r="H647" s="253"/>
      <c r="I647" s="325"/>
    </row>
    <row r="648" spans="1:9" ht="15.75">
      <c r="A648" s="242"/>
      <c r="B648" s="246"/>
      <c r="C648" s="425" t="s">
        <v>541</v>
      </c>
      <c r="D648" s="426"/>
      <c r="E648" s="248"/>
      <c r="F648" s="249"/>
      <c r="G648" s="253"/>
      <c r="H648" s="253"/>
      <c r="I648" s="325"/>
    </row>
    <row r="649" spans="1:9" ht="15.75">
      <c r="A649" s="242"/>
      <c r="B649" s="246">
        <v>3</v>
      </c>
      <c r="C649" s="425" t="s">
        <v>542</v>
      </c>
      <c r="D649" s="426"/>
      <c r="E649" s="248"/>
      <c r="F649" s="249"/>
      <c r="G649" s="253"/>
      <c r="H649" s="253"/>
      <c r="I649" s="325"/>
    </row>
    <row r="650" spans="1:9" ht="15.75">
      <c r="A650" s="242"/>
      <c r="B650" s="246"/>
      <c r="C650" s="425" t="s">
        <v>543</v>
      </c>
      <c r="D650" s="426"/>
      <c r="E650" s="248"/>
      <c r="F650" s="249"/>
      <c r="G650" s="253"/>
      <c r="H650" s="253"/>
      <c r="I650" s="325"/>
    </row>
    <row r="651" spans="1:9" ht="15.75">
      <c r="A651" s="242"/>
      <c r="B651" s="246"/>
      <c r="C651" s="253"/>
      <c r="D651" s="254"/>
      <c r="E651" s="248"/>
      <c r="F651" s="249"/>
      <c r="G651" s="253"/>
      <c r="H651" s="253"/>
      <c r="I651" s="325"/>
    </row>
    <row r="652" spans="1:9" ht="15.75">
      <c r="A652" s="242"/>
      <c r="B652" s="246"/>
      <c r="C652" s="253"/>
      <c r="D652" s="254"/>
      <c r="E652" s="248"/>
      <c r="F652" s="249"/>
      <c r="G652" s="253"/>
      <c r="H652" s="253"/>
      <c r="I652" s="325"/>
    </row>
    <row r="653" spans="1:9" ht="15.75">
      <c r="A653" s="242"/>
      <c r="B653" s="246"/>
      <c r="C653" s="253"/>
      <c r="D653" s="254"/>
      <c r="E653" s="248"/>
      <c r="F653" s="249"/>
      <c r="G653" s="253"/>
      <c r="H653" s="253"/>
      <c r="I653" s="325"/>
    </row>
    <row r="654" spans="1:9" ht="15.75">
      <c r="A654" s="242"/>
      <c r="B654" s="246"/>
      <c r="C654" s="253"/>
      <c r="D654" s="254"/>
      <c r="E654" s="248"/>
      <c r="F654" s="249"/>
      <c r="G654" s="253"/>
      <c r="H654" s="253"/>
      <c r="I654" s="325"/>
    </row>
    <row r="655" spans="1:9" ht="15.75">
      <c r="A655" s="242"/>
      <c r="B655" s="246"/>
      <c r="C655" s="253"/>
      <c r="D655" s="254"/>
      <c r="E655" s="248"/>
      <c r="F655" s="249"/>
      <c r="G655" s="253"/>
      <c r="H655" s="253"/>
      <c r="I655" s="325"/>
    </row>
    <row r="656" spans="1:9" ht="15.75">
      <c r="A656" s="242"/>
      <c r="B656" s="246"/>
      <c r="C656" s="253"/>
      <c r="D656" s="254"/>
      <c r="E656" s="248"/>
      <c r="F656" s="249"/>
      <c r="G656" s="253"/>
      <c r="H656" s="253"/>
      <c r="I656" s="325"/>
    </row>
    <row r="657" spans="1:9" ht="15.75">
      <c r="A657" s="242"/>
      <c r="B657" s="246"/>
      <c r="C657" s="253"/>
      <c r="D657" s="254"/>
      <c r="E657" s="248"/>
      <c r="F657" s="249"/>
      <c r="G657" s="253"/>
      <c r="H657" s="253"/>
      <c r="I657" s="325"/>
    </row>
    <row r="658" spans="1:9" ht="15.75">
      <c r="A658" s="242"/>
      <c r="B658" s="246"/>
      <c r="C658" s="253"/>
      <c r="D658" s="254"/>
      <c r="E658" s="248"/>
      <c r="F658" s="249"/>
      <c r="G658" s="253"/>
      <c r="H658" s="253"/>
      <c r="I658" s="325"/>
    </row>
    <row r="659" spans="1:9" ht="16.5" thickBot="1">
      <c r="A659" s="207"/>
      <c r="B659" s="209"/>
      <c r="C659" s="250"/>
      <c r="D659" s="251"/>
      <c r="E659" s="213"/>
      <c r="F659" s="211"/>
      <c r="G659" s="250"/>
      <c r="H659" s="250"/>
      <c r="I659" s="252"/>
    </row>
    <row r="660" spans="1:9" ht="15.75">
      <c r="A660" s="224"/>
      <c r="B660" s="461" t="s">
        <v>303</v>
      </c>
      <c r="C660" s="462"/>
      <c r="D660" s="230"/>
      <c r="E660" s="231" t="s">
        <v>303</v>
      </c>
      <c r="F660" s="461" t="s">
        <v>314</v>
      </c>
      <c r="G660" s="462"/>
      <c r="H660" s="231" t="s">
        <v>309</v>
      </c>
      <c r="I660" s="232" t="s">
        <v>311</v>
      </c>
    </row>
    <row r="661" spans="1:9" ht="15.75">
      <c r="A661" s="7" t="s">
        <v>301</v>
      </c>
      <c r="B661" s="457" t="s">
        <v>304</v>
      </c>
      <c r="C661" s="458"/>
      <c r="D661" s="204" t="s">
        <v>319</v>
      </c>
      <c r="E661" s="106" t="s">
        <v>307</v>
      </c>
      <c r="F661" s="457" t="s">
        <v>315</v>
      </c>
      <c r="G661" s="458"/>
      <c r="H661" s="233" t="s">
        <v>39</v>
      </c>
      <c r="I661" s="200" t="s">
        <v>312</v>
      </c>
    </row>
    <row r="662" spans="1:9" ht="15.75">
      <c r="A662" s="234" t="s">
        <v>302</v>
      </c>
      <c r="B662" s="453" t="s">
        <v>305</v>
      </c>
      <c r="C662" s="454"/>
      <c r="D662" s="235" t="s">
        <v>320</v>
      </c>
      <c r="E662" s="205" t="s">
        <v>38</v>
      </c>
      <c r="F662" s="453" t="s">
        <v>316</v>
      </c>
      <c r="G662" s="454"/>
      <c r="H662" s="236" t="s">
        <v>310</v>
      </c>
      <c r="I662" s="206" t="s">
        <v>313</v>
      </c>
    </row>
    <row r="663" spans="1:9" ht="15.75">
      <c r="A663" s="11"/>
      <c r="B663" s="453" t="s">
        <v>306</v>
      </c>
      <c r="C663" s="454"/>
      <c r="D663" s="225"/>
      <c r="E663" s="205" t="s">
        <v>308</v>
      </c>
      <c r="F663" s="453" t="s">
        <v>317</v>
      </c>
      <c r="G663" s="454"/>
      <c r="H663" s="237" t="s">
        <v>39</v>
      </c>
      <c r="I663" s="238" t="s">
        <v>312</v>
      </c>
    </row>
    <row r="664" spans="1:9" ht="15.75">
      <c r="A664" s="226"/>
      <c r="B664" s="455"/>
      <c r="C664" s="456"/>
      <c r="D664" s="228"/>
      <c r="E664" s="239"/>
      <c r="F664" s="435" t="s">
        <v>318</v>
      </c>
      <c r="G664" s="436"/>
      <c r="H664" s="240"/>
      <c r="I664" s="241"/>
    </row>
    <row r="665" spans="1:9" ht="15.75">
      <c r="A665" s="258" t="s">
        <v>336</v>
      </c>
      <c r="B665" s="449">
        <v>1</v>
      </c>
      <c r="C665" s="450"/>
      <c r="D665" s="260">
        <v>1</v>
      </c>
      <c r="E665" s="261">
        <f>B665</f>
        <v>1</v>
      </c>
      <c r="F665" s="451">
        <f>BHNMS!F10</f>
        <v>47500</v>
      </c>
      <c r="G665" s="452"/>
      <c r="H665" s="262">
        <f>E665*F665</f>
        <v>47500</v>
      </c>
      <c r="I665" s="16"/>
    </row>
    <row r="666" spans="1:9" ht="15.75">
      <c r="A666" s="258" t="s">
        <v>387</v>
      </c>
      <c r="B666" s="427">
        <v>1</v>
      </c>
      <c r="C666" s="428"/>
      <c r="D666" s="260">
        <v>1</v>
      </c>
      <c r="E666" s="261">
        <f>B666</f>
        <v>1</v>
      </c>
      <c r="F666" s="429">
        <f>BHNMS!F12</f>
        <v>55000</v>
      </c>
      <c r="G666" s="430"/>
      <c r="H666" s="262">
        <f>E666*F666</f>
        <v>55000</v>
      </c>
      <c r="I666" s="16"/>
    </row>
    <row r="667" spans="1:9" ht="15.75">
      <c r="A667" s="258" t="s">
        <v>386</v>
      </c>
      <c r="B667" s="427">
        <v>2</v>
      </c>
      <c r="C667" s="428"/>
      <c r="D667" s="260">
        <v>1</v>
      </c>
      <c r="E667" s="261">
        <f>B667</f>
        <v>2</v>
      </c>
      <c r="F667" s="429">
        <f>BHNMS!F11</f>
        <v>52500</v>
      </c>
      <c r="G667" s="430"/>
      <c r="H667" s="262">
        <f>E667*F667</f>
        <v>105000</v>
      </c>
      <c r="I667" s="16"/>
    </row>
    <row r="668" spans="1:9" ht="15.75">
      <c r="A668" s="258" t="s">
        <v>419</v>
      </c>
      <c r="B668" s="427">
        <v>6</v>
      </c>
      <c r="C668" s="428"/>
      <c r="D668" s="260">
        <v>1</v>
      </c>
      <c r="E668" s="261">
        <f>B668</f>
        <v>6</v>
      </c>
      <c r="F668" s="429">
        <f>BHNMS!F8</f>
        <v>35000</v>
      </c>
      <c r="G668" s="430"/>
      <c r="H668" s="262">
        <f>E668*F668</f>
        <v>210000</v>
      </c>
      <c r="I668" s="16"/>
    </row>
    <row r="669" spans="1:9" ht="15.75">
      <c r="A669" s="263"/>
      <c r="B669" s="264"/>
      <c r="C669" s="265"/>
      <c r="D669" s="266"/>
      <c r="E669" s="267"/>
      <c r="F669" s="268"/>
      <c r="G669" s="269"/>
      <c r="H669" s="270"/>
      <c r="I669" s="272">
        <f>SUM(H665:H668)</f>
        <v>417500</v>
      </c>
    </row>
    <row r="670" spans="1:9" ht="15.75">
      <c r="A670" s="58"/>
      <c r="B670" s="59"/>
      <c r="C670" s="216"/>
      <c r="D670" s="117"/>
      <c r="E670" s="55"/>
      <c r="F670" s="445" t="s">
        <v>344</v>
      </c>
      <c r="G670" s="446"/>
      <c r="H670" s="160" t="s">
        <v>309</v>
      </c>
      <c r="I670" s="273" t="s">
        <v>311</v>
      </c>
    </row>
    <row r="671" spans="1:9" ht="15.75">
      <c r="A671" s="7" t="s">
        <v>339</v>
      </c>
      <c r="B671" s="447" t="s">
        <v>341</v>
      </c>
      <c r="C671" s="448"/>
      <c r="D671" s="275" t="s">
        <v>342</v>
      </c>
      <c r="E671" s="55"/>
      <c r="F671" s="441" t="s">
        <v>39</v>
      </c>
      <c r="G671" s="442"/>
      <c r="H671" s="160" t="s">
        <v>39</v>
      </c>
      <c r="I671" s="200" t="s">
        <v>346</v>
      </c>
    </row>
    <row r="672" spans="1:9" ht="15.75">
      <c r="A672" s="234" t="s">
        <v>340</v>
      </c>
      <c r="B672" s="431" t="s">
        <v>38</v>
      </c>
      <c r="C672" s="432"/>
      <c r="D672" s="276" t="s">
        <v>44</v>
      </c>
      <c r="E672" s="55"/>
      <c r="F672" s="443" t="s">
        <v>345</v>
      </c>
      <c r="G672" s="444"/>
      <c r="H672" s="277" t="s">
        <v>310</v>
      </c>
      <c r="I672" s="206" t="s">
        <v>313</v>
      </c>
    </row>
    <row r="673" spans="1:9" ht="15.75">
      <c r="A673" s="58"/>
      <c r="B673" s="119"/>
      <c r="C673" s="215"/>
      <c r="D673" s="117"/>
      <c r="E673" s="55"/>
      <c r="F673" s="433" t="s">
        <v>44</v>
      </c>
      <c r="G673" s="434"/>
      <c r="H673" s="236" t="s">
        <v>39</v>
      </c>
      <c r="I673" s="238" t="s">
        <v>346</v>
      </c>
    </row>
    <row r="674" spans="1:9" ht="15.75">
      <c r="A674" s="217"/>
      <c r="B674" s="218"/>
      <c r="C674" s="219"/>
      <c r="D674" s="220"/>
      <c r="E674" s="221"/>
      <c r="F674" s="435" t="s">
        <v>39</v>
      </c>
      <c r="G674" s="436"/>
      <c r="H674" s="222"/>
      <c r="I674" s="223"/>
    </row>
    <row r="675" spans="1:9" ht="15.75">
      <c r="A675" s="258" t="s">
        <v>618</v>
      </c>
      <c r="B675" s="427">
        <v>6.5</v>
      </c>
      <c r="C675" s="428"/>
      <c r="D675" s="274" t="s">
        <v>15</v>
      </c>
      <c r="E675" s="261"/>
      <c r="F675" s="437">
        <f>BHNMS!F30</f>
        <v>10000</v>
      </c>
      <c r="G675" s="438"/>
      <c r="H675" s="262">
        <f>B675*F675</f>
        <v>65000</v>
      </c>
      <c r="I675" s="16"/>
    </row>
    <row r="676" spans="1:9" ht="15.75">
      <c r="A676" s="258" t="s">
        <v>598</v>
      </c>
      <c r="B676" s="427">
        <v>1</v>
      </c>
      <c r="C676" s="428"/>
      <c r="D676" s="274" t="s">
        <v>13</v>
      </c>
      <c r="E676" s="261"/>
      <c r="F676" s="437">
        <f>BHNMS!F26</f>
        <v>1300000</v>
      </c>
      <c r="G676" s="438"/>
      <c r="H676" s="262">
        <f>B676*F676</f>
        <v>1300000</v>
      </c>
      <c r="I676" s="16"/>
    </row>
    <row r="677" spans="1:9" ht="15.75">
      <c r="A677" s="58"/>
      <c r="B677" s="59"/>
      <c r="C677" s="216"/>
      <c r="D677" s="117"/>
      <c r="E677" s="55"/>
      <c r="F677" s="214"/>
      <c r="G677" s="147"/>
      <c r="H677" s="62"/>
      <c r="I677" s="63"/>
    </row>
    <row r="678" spans="1:9" ht="15.75">
      <c r="A678" s="263"/>
      <c r="B678" s="264"/>
      <c r="C678" s="265"/>
      <c r="D678" s="266"/>
      <c r="E678" s="267"/>
      <c r="F678" s="278"/>
      <c r="G678" s="279"/>
      <c r="H678" s="280"/>
      <c r="I678" s="301">
        <f>SUM(H675:H677)</f>
        <v>1365000</v>
      </c>
    </row>
    <row r="679" spans="1:9" ht="15.75">
      <c r="A679" s="58"/>
      <c r="B679" s="119"/>
      <c r="C679" s="215"/>
      <c r="D679" s="117"/>
      <c r="E679" s="55"/>
      <c r="F679" s="110"/>
      <c r="G679" s="109"/>
      <c r="H679" s="56"/>
      <c r="I679" s="57"/>
    </row>
    <row r="680" spans="1:9" ht="15.75">
      <c r="A680" s="7" t="s">
        <v>347</v>
      </c>
      <c r="B680" s="439" t="s">
        <v>303</v>
      </c>
      <c r="C680" s="440"/>
      <c r="D680" s="282" t="s">
        <v>348</v>
      </c>
      <c r="E680" s="233" t="s">
        <v>350</v>
      </c>
      <c r="F680" s="441" t="s">
        <v>343</v>
      </c>
      <c r="G680" s="442"/>
      <c r="H680" s="282" t="s">
        <v>309</v>
      </c>
      <c r="I680" s="283" t="s">
        <v>311</v>
      </c>
    </row>
    <row r="681" spans="1:9" ht="15.75">
      <c r="A681" s="234" t="s">
        <v>149</v>
      </c>
      <c r="B681" s="439" t="s">
        <v>347</v>
      </c>
      <c r="C681" s="440"/>
      <c r="D681" s="233" t="s">
        <v>319</v>
      </c>
      <c r="E681" s="233" t="s">
        <v>351</v>
      </c>
      <c r="F681" s="441" t="s">
        <v>39</v>
      </c>
      <c r="G681" s="442"/>
      <c r="H681" s="233" t="s">
        <v>39</v>
      </c>
      <c r="I681" s="200" t="s">
        <v>353</v>
      </c>
    </row>
    <row r="682" spans="1:9" ht="15.75">
      <c r="A682" s="11"/>
      <c r="B682" s="431" t="s">
        <v>38</v>
      </c>
      <c r="C682" s="432"/>
      <c r="D682" s="236" t="s">
        <v>320</v>
      </c>
      <c r="E682" s="236" t="s">
        <v>352</v>
      </c>
      <c r="F682" s="443" t="s">
        <v>345</v>
      </c>
      <c r="G682" s="444"/>
      <c r="H682" s="236" t="s">
        <v>310</v>
      </c>
      <c r="I682" s="206" t="s">
        <v>313</v>
      </c>
    </row>
    <row r="683" spans="1:9" ht="15.75">
      <c r="A683" s="11"/>
      <c r="B683" s="431" t="s">
        <v>168</v>
      </c>
      <c r="C683" s="432"/>
      <c r="D683" s="237" t="s">
        <v>349</v>
      </c>
      <c r="E683" s="237" t="s">
        <v>349</v>
      </c>
      <c r="F683" s="433" t="s">
        <v>44</v>
      </c>
      <c r="G683" s="434"/>
      <c r="H683" s="237" t="s">
        <v>39</v>
      </c>
      <c r="I683" s="238" t="s">
        <v>353</v>
      </c>
    </row>
    <row r="684" spans="1:9" ht="15.75">
      <c r="A684" s="226"/>
      <c r="B684" s="227"/>
      <c r="C684" s="195"/>
      <c r="D684" s="228"/>
      <c r="E684" s="194"/>
      <c r="F684" s="435" t="s">
        <v>39</v>
      </c>
      <c r="G684" s="436"/>
      <c r="H684" s="289"/>
      <c r="I684" s="229"/>
    </row>
    <row r="685" spans="1:9" ht="15.75">
      <c r="A685" s="11"/>
      <c r="B685" s="27"/>
      <c r="C685" s="192"/>
      <c r="D685" s="225"/>
      <c r="E685" s="5"/>
      <c r="F685" s="257"/>
      <c r="G685" s="180"/>
      <c r="H685" s="9"/>
      <c r="I685" s="10"/>
    </row>
    <row r="686" spans="1:9" ht="15.75">
      <c r="A686" s="258"/>
      <c r="B686" s="427"/>
      <c r="C686" s="428"/>
      <c r="D686" s="118"/>
      <c r="E686" s="261"/>
      <c r="F686" s="437"/>
      <c r="G686" s="438"/>
      <c r="H686" s="262">
        <f>E686*F686</f>
        <v>0</v>
      </c>
      <c r="I686" s="16"/>
    </row>
    <row r="687" spans="1:9" ht="15.75">
      <c r="A687" s="11"/>
      <c r="B687" s="12"/>
      <c r="C687" s="201"/>
      <c r="D687" s="225"/>
      <c r="E687" s="5"/>
      <c r="F687" s="281"/>
      <c r="G687" s="256"/>
      <c r="H687" s="18"/>
      <c r="I687" s="16"/>
    </row>
    <row r="688" spans="1:9" ht="15.75">
      <c r="A688" s="284"/>
      <c r="B688" s="285"/>
      <c r="C688" s="290"/>
      <c r="D688" s="286"/>
      <c r="E688" s="287"/>
      <c r="F688" s="291"/>
      <c r="G688" s="292"/>
      <c r="H688" s="293"/>
      <c r="I688" s="301">
        <f>SUM(H685:H687)</f>
        <v>0</v>
      </c>
    </row>
    <row r="689" spans="1:9" ht="15.75">
      <c r="A689" s="11"/>
      <c r="B689" s="12"/>
      <c r="C689" s="201"/>
      <c r="D689" s="225"/>
      <c r="E689" s="5"/>
      <c r="F689" s="281"/>
      <c r="G689" s="259"/>
      <c r="H689" s="14"/>
      <c r="I689" s="16"/>
    </row>
    <row r="690" spans="1:9" ht="15.75">
      <c r="A690" s="226"/>
      <c r="B690" s="227"/>
      <c r="C690" s="203"/>
      <c r="D690" s="228"/>
      <c r="E690" s="194"/>
      <c r="F690" s="294"/>
      <c r="G690" s="295"/>
      <c r="H690" s="296" t="s">
        <v>354</v>
      </c>
      <c r="I690" s="229">
        <f>I669+I678</f>
        <v>1782500</v>
      </c>
    </row>
    <row r="691" spans="1:9" ht="15.75">
      <c r="A691" s="303" t="s">
        <v>357</v>
      </c>
      <c r="B691" s="423">
        <v>1</v>
      </c>
      <c r="C691" s="424"/>
      <c r="D691" s="304" t="s">
        <v>44</v>
      </c>
      <c r="E691" s="306" t="s">
        <v>12</v>
      </c>
      <c r="F691" s="305"/>
      <c r="G691" s="306"/>
      <c r="H691" s="307"/>
      <c r="I691" s="288"/>
    </row>
    <row r="692" spans="1:9" ht="15.75">
      <c r="A692" s="7"/>
      <c r="B692" s="12"/>
      <c r="C692" s="201"/>
      <c r="D692" s="202"/>
      <c r="E692" s="282"/>
      <c r="F692" s="255"/>
      <c r="G692" s="259"/>
      <c r="H692" s="14"/>
      <c r="I692" s="16"/>
    </row>
    <row r="693" spans="1:9" ht="15.75">
      <c r="A693" s="11"/>
      <c r="B693" s="12"/>
      <c r="C693" s="201"/>
      <c r="D693" s="275" t="s">
        <v>359</v>
      </c>
      <c r="E693" s="177" t="s">
        <v>358</v>
      </c>
      <c r="F693" s="255"/>
      <c r="G693" s="233" t="s">
        <v>39</v>
      </c>
      <c r="H693" s="315">
        <f>I690/1</f>
        <v>1782500</v>
      </c>
      <c r="I693" s="310" t="s">
        <v>425</v>
      </c>
    </row>
    <row r="694" spans="1:9" ht="16.5" thickBot="1">
      <c r="A694" s="308"/>
      <c r="B694" s="32"/>
      <c r="C694" s="309"/>
      <c r="D694" s="311"/>
      <c r="E694" s="31"/>
      <c r="F694" s="312"/>
      <c r="G694" s="313"/>
      <c r="H694" s="314"/>
      <c r="I694" s="173"/>
    </row>
    <row r="704" ht="16.5" thickBot="1">
      <c r="I704" s="3" t="s">
        <v>449</v>
      </c>
    </row>
    <row r="705" spans="1:9" ht="15.75">
      <c r="A705" s="186"/>
      <c r="B705" s="187"/>
      <c r="C705" s="187"/>
      <c r="D705" s="191"/>
      <c r="E705" s="212"/>
      <c r="F705" s="187"/>
      <c r="G705" s="187"/>
      <c r="H705" s="191"/>
      <c r="I705" s="188"/>
    </row>
    <row r="706" spans="1:9" ht="15.75">
      <c r="A706" s="6"/>
      <c r="B706" s="5"/>
      <c r="C706" s="5"/>
      <c r="D706" s="192"/>
      <c r="E706" s="457" t="s">
        <v>295</v>
      </c>
      <c r="F706" s="471"/>
      <c r="G706" s="471"/>
      <c r="H706" s="458"/>
      <c r="I706" s="200" t="s">
        <v>294</v>
      </c>
    </row>
    <row r="707" spans="1:9" ht="15.75">
      <c r="A707" s="6"/>
      <c r="B707" s="5"/>
      <c r="C707" s="465"/>
      <c r="D707" s="466"/>
      <c r="E707" s="473" t="s">
        <v>296</v>
      </c>
      <c r="F707" s="474"/>
      <c r="G707" s="474"/>
      <c r="H707" s="475"/>
      <c r="I707" s="199" t="s">
        <v>158</v>
      </c>
    </row>
    <row r="708" spans="1:9" ht="15.75">
      <c r="A708" s="6"/>
      <c r="B708" s="5"/>
      <c r="C708" s="476"/>
      <c r="D708" s="454"/>
      <c r="E708" s="457" t="s">
        <v>611</v>
      </c>
      <c r="F708" s="471"/>
      <c r="G708" s="471"/>
      <c r="H708" s="458"/>
      <c r="I708" s="10"/>
    </row>
    <row r="709" spans="1:9" ht="15.75">
      <c r="A709" s="6"/>
      <c r="B709" s="5"/>
      <c r="C709" s="5"/>
      <c r="D709" s="192"/>
      <c r="E709" s="453" t="s">
        <v>568</v>
      </c>
      <c r="F709" s="476"/>
      <c r="G709" s="476"/>
      <c r="H709" s="454"/>
      <c r="I709" s="198" t="s">
        <v>546</v>
      </c>
    </row>
    <row r="710" spans="1:9" ht="15.75">
      <c r="A710" s="193"/>
      <c r="B710" s="194"/>
      <c r="C710" s="194"/>
      <c r="D710" s="195"/>
      <c r="E710" s="467"/>
      <c r="F710" s="468"/>
      <c r="G710" s="468"/>
      <c r="H710" s="469"/>
      <c r="I710" s="196"/>
    </row>
    <row r="711" spans="1:9" ht="15.75">
      <c r="A711" s="6"/>
      <c r="B711" s="5"/>
      <c r="C711" s="5"/>
      <c r="D711" s="5"/>
      <c r="E711" s="197"/>
      <c r="F711" s="5"/>
      <c r="G711" s="5"/>
      <c r="H711" s="5"/>
      <c r="I711" s="10"/>
    </row>
    <row r="712" spans="1:9" ht="15.75">
      <c r="A712" s="470" t="s">
        <v>575</v>
      </c>
      <c r="B712" s="471"/>
      <c r="C712" s="471"/>
      <c r="D712" s="471"/>
      <c r="E712" s="471"/>
      <c r="F712" s="471"/>
      <c r="G712" s="471"/>
      <c r="H712" s="471"/>
      <c r="I712" s="472"/>
    </row>
    <row r="713" spans="1:9" ht="15.75">
      <c r="A713" s="470" t="s">
        <v>578</v>
      </c>
      <c r="B713" s="471"/>
      <c r="C713" s="471"/>
      <c r="D713" s="471"/>
      <c r="E713" s="471"/>
      <c r="F713" s="471"/>
      <c r="G713" s="471"/>
      <c r="H713" s="471"/>
      <c r="I713" s="472"/>
    </row>
    <row r="714" spans="1:9" ht="15.75">
      <c r="A714" s="477" t="s">
        <v>577</v>
      </c>
      <c r="B714" s="476"/>
      <c r="C714" s="476"/>
      <c r="D714" s="476"/>
      <c r="E714" s="476"/>
      <c r="F714" s="476"/>
      <c r="G714" s="476"/>
      <c r="H714" s="476"/>
      <c r="I714" s="478"/>
    </row>
    <row r="715" spans="1:9" ht="15.75">
      <c r="A715" s="477" t="s">
        <v>576</v>
      </c>
      <c r="B715" s="476"/>
      <c r="C715" s="476"/>
      <c r="D715" s="476"/>
      <c r="E715" s="476"/>
      <c r="F715" s="476"/>
      <c r="G715" s="476"/>
      <c r="H715" s="476"/>
      <c r="I715" s="478"/>
    </row>
    <row r="716" spans="1:9" ht="16.5" thickBot="1">
      <c r="A716" s="189"/>
      <c r="B716" s="31"/>
      <c r="C716" s="31"/>
      <c r="D716" s="31"/>
      <c r="E716" s="31"/>
      <c r="F716" s="31"/>
      <c r="G716" s="31"/>
      <c r="H716" s="31"/>
      <c r="I716" s="190"/>
    </row>
    <row r="717" spans="1:9" ht="15.75">
      <c r="A717" s="242"/>
      <c r="B717" s="243"/>
      <c r="C717" s="243"/>
      <c r="D717" s="244"/>
      <c r="E717" s="333"/>
      <c r="F717" s="210"/>
      <c r="G717" s="208"/>
      <c r="H717" s="208"/>
      <c r="I717" s="43"/>
    </row>
    <row r="718" spans="1:9" ht="15.75" customHeight="1">
      <c r="A718" s="242" t="s">
        <v>298</v>
      </c>
      <c r="B718" s="246">
        <v>1</v>
      </c>
      <c r="C718" s="425" t="s">
        <v>548</v>
      </c>
      <c r="D718" s="426"/>
      <c r="E718" s="333" t="s">
        <v>300</v>
      </c>
      <c r="F718" s="249">
        <v>1</v>
      </c>
      <c r="G718" s="425" t="s">
        <v>653</v>
      </c>
      <c r="H718" s="425"/>
      <c r="I718" s="463"/>
    </row>
    <row r="719" spans="1:9" ht="15.75" customHeight="1">
      <c r="A719" s="242"/>
      <c r="B719" s="246"/>
      <c r="C719" s="425" t="s">
        <v>549</v>
      </c>
      <c r="D719" s="426"/>
      <c r="E719" s="248"/>
      <c r="F719" s="249">
        <v>2</v>
      </c>
      <c r="G719" s="425" t="s">
        <v>727</v>
      </c>
      <c r="H719" s="425"/>
      <c r="I719" s="463"/>
    </row>
    <row r="720" spans="1:9" ht="15.75" customHeight="1">
      <c r="A720" s="242"/>
      <c r="B720" s="246">
        <v>2</v>
      </c>
      <c r="C720" s="425" t="s">
        <v>550</v>
      </c>
      <c r="D720" s="426"/>
      <c r="E720" s="248"/>
      <c r="F720" s="249">
        <v>3</v>
      </c>
      <c r="G720" s="425" t="s">
        <v>728</v>
      </c>
      <c r="H720" s="425"/>
      <c r="I720" s="463"/>
    </row>
    <row r="721" spans="1:9" ht="15.75" customHeight="1">
      <c r="A721" s="242"/>
      <c r="B721" s="246"/>
      <c r="C721" s="253"/>
      <c r="D721" s="254"/>
      <c r="E721" s="248"/>
      <c r="F721" s="249"/>
      <c r="G721" s="425"/>
      <c r="H721" s="425"/>
      <c r="I721" s="463"/>
    </row>
    <row r="722" spans="1:9" ht="15.75" customHeight="1">
      <c r="A722" s="245" t="s">
        <v>299</v>
      </c>
      <c r="B722" s="246">
        <v>1</v>
      </c>
      <c r="C722" s="425" t="s">
        <v>548</v>
      </c>
      <c r="D722" s="426"/>
      <c r="E722" s="247" t="s">
        <v>321</v>
      </c>
      <c r="F722" s="249">
        <v>1</v>
      </c>
      <c r="G722" s="425" t="s">
        <v>468</v>
      </c>
      <c r="H722" s="425"/>
      <c r="I722" s="463"/>
    </row>
    <row r="723" spans="1:9" ht="15.75">
      <c r="A723" s="242"/>
      <c r="B723" s="246"/>
      <c r="C723" s="425" t="s">
        <v>549</v>
      </c>
      <c r="D723" s="426"/>
      <c r="E723" s="248"/>
      <c r="F723" s="249">
        <v>2</v>
      </c>
      <c r="G723" s="425" t="s">
        <v>551</v>
      </c>
      <c r="H723" s="425"/>
      <c r="I723" s="463"/>
    </row>
    <row r="724" spans="1:9" ht="15.75">
      <c r="A724" s="242"/>
      <c r="B724" s="246">
        <v>2</v>
      </c>
      <c r="C724" s="425" t="s">
        <v>550</v>
      </c>
      <c r="D724" s="426"/>
      <c r="E724" s="248"/>
      <c r="F724" s="249">
        <v>3</v>
      </c>
      <c r="G724" s="425" t="s">
        <v>470</v>
      </c>
      <c r="H724" s="425"/>
      <c r="I724" s="463"/>
    </row>
    <row r="725" spans="1:9" ht="15.75">
      <c r="A725" s="242"/>
      <c r="B725" s="246"/>
      <c r="C725" s="253"/>
      <c r="D725" s="254"/>
      <c r="E725" s="248"/>
      <c r="F725" s="249"/>
      <c r="G725" s="253"/>
      <c r="H725" s="253"/>
      <c r="I725" s="325"/>
    </row>
    <row r="726" spans="1:9" ht="15.75">
      <c r="A726" s="242"/>
      <c r="B726" s="246"/>
      <c r="C726" s="253"/>
      <c r="D726" s="254"/>
      <c r="E726" s="248"/>
      <c r="F726" s="249"/>
      <c r="G726" s="253"/>
      <c r="H726" s="253"/>
      <c r="I726" s="325"/>
    </row>
    <row r="727" spans="1:9" ht="15.75">
      <c r="A727" s="242"/>
      <c r="B727" s="246"/>
      <c r="C727" s="253"/>
      <c r="D727" s="254"/>
      <c r="E727" s="248"/>
      <c r="F727" s="249"/>
      <c r="G727" s="253"/>
      <c r="H727" s="253"/>
      <c r="I727" s="325"/>
    </row>
    <row r="728" spans="1:9" ht="15.75">
      <c r="A728" s="242"/>
      <c r="B728" s="246"/>
      <c r="C728" s="253"/>
      <c r="D728" s="254"/>
      <c r="E728" s="248"/>
      <c r="F728" s="249"/>
      <c r="G728" s="253"/>
      <c r="H728" s="253"/>
      <c r="I728" s="325"/>
    </row>
    <row r="729" spans="1:9" ht="15.75">
      <c r="A729" s="242"/>
      <c r="B729" s="246"/>
      <c r="C729" s="253"/>
      <c r="D729" s="254"/>
      <c r="E729" s="248"/>
      <c r="F729" s="249"/>
      <c r="G729" s="253"/>
      <c r="H729" s="253"/>
      <c r="I729" s="325"/>
    </row>
    <row r="730" spans="1:9" ht="15.75">
      <c r="A730" s="242"/>
      <c r="B730" s="246"/>
      <c r="C730" s="253"/>
      <c r="D730" s="254"/>
      <c r="E730" s="248"/>
      <c r="F730" s="249"/>
      <c r="G730" s="253"/>
      <c r="H730" s="253"/>
      <c r="I730" s="325"/>
    </row>
    <row r="731" spans="1:9" ht="15.75">
      <c r="A731" s="242"/>
      <c r="B731" s="246"/>
      <c r="C731" s="253"/>
      <c r="D731" s="254"/>
      <c r="E731" s="248"/>
      <c r="F731" s="249"/>
      <c r="G731" s="253"/>
      <c r="H731" s="253"/>
      <c r="I731" s="325"/>
    </row>
    <row r="732" spans="1:9" ht="15.75">
      <c r="A732" s="242"/>
      <c r="B732" s="246"/>
      <c r="C732" s="253"/>
      <c r="D732" s="254"/>
      <c r="E732" s="248"/>
      <c r="F732" s="249"/>
      <c r="G732" s="253"/>
      <c r="H732" s="253"/>
      <c r="I732" s="325"/>
    </row>
    <row r="733" spans="1:9" ht="15.75">
      <c r="A733" s="242"/>
      <c r="B733" s="246"/>
      <c r="C733" s="253"/>
      <c r="D733" s="254"/>
      <c r="E733" s="248"/>
      <c r="F733" s="249"/>
      <c r="G733" s="253"/>
      <c r="H733" s="253"/>
      <c r="I733" s="325"/>
    </row>
    <row r="734" spans="1:9" ht="15.75">
      <c r="A734" s="242"/>
      <c r="B734" s="246"/>
      <c r="C734" s="253"/>
      <c r="D734" s="254"/>
      <c r="E734" s="248"/>
      <c r="F734" s="249"/>
      <c r="G734" s="253"/>
      <c r="H734" s="253"/>
      <c r="I734" s="325"/>
    </row>
    <row r="735" spans="1:9" ht="15.75">
      <c r="A735" s="242"/>
      <c r="B735" s="246"/>
      <c r="C735" s="253"/>
      <c r="D735" s="254"/>
      <c r="E735" s="248"/>
      <c r="F735" s="249"/>
      <c r="G735" s="253"/>
      <c r="H735" s="253"/>
      <c r="I735" s="325"/>
    </row>
    <row r="736" spans="1:9" ht="15.75">
      <c r="A736" s="242"/>
      <c r="B736" s="246"/>
      <c r="C736" s="253"/>
      <c r="D736" s="254"/>
      <c r="E736" s="248"/>
      <c r="F736" s="249"/>
      <c r="G736" s="253"/>
      <c r="H736" s="253"/>
      <c r="I736" s="325"/>
    </row>
    <row r="737" spans="1:9" ht="16.5" thickBot="1">
      <c r="A737" s="207"/>
      <c r="B737" s="209"/>
      <c r="C737" s="250"/>
      <c r="D737" s="251"/>
      <c r="E737" s="213"/>
      <c r="F737" s="211"/>
      <c r="G737" s="250"/>
      <c r="H737" s="250"/>
      <c r="I737" s="252"/>
    </row>
    <row r="738" spans="1:9" ht="15.75">
      <c r="A738" s="224"/>
      <c r="B738" s="461" t="s">
        <v>303</v>
      </c>
      <c r="C738" s="462"/>
      <c r="D738" s="230"/>
      <c r="E738" s="231" t="s">
        <v>303</v>
      </c>
      <c r="F738" s="461" t="s">
        <v>314</v>
      </c>
      <c r="G738" s="462"/>
      <c r="H738" s="231" t="s">
        <v>309</v>
      </c>
      <c r="I738" s="232" t="s">
        <v>311</v>
      </c>
    </row>
    <row r="739" spans="1:9" ht="15.75">
      <c r="A739" s="7" t="s">
        <v>301</v>
      </c>
      <c r="B739" s="457" t="s">
        <v>304</v>
      </c>
      <c r="C739" s="458"/>
      <c r="D739" s="204" t="s">
        <v>319</v>
      </c>
      <c r="E739" s="106" t="s">
        <v>307</v>
      </c>
      <c r="F739" s="457" t="s">
        <v>315</v>
      </c>
      <c r="G739" s="458"/>
      <c r="H739" s="233" t="s">
        <v>39</v>
      </c>
      <c r="I739" s="200" t="s">
        <v>312</v>
      </c>
    </row>
    <row r="740" spans="1:9" ht="15.75">
      <c r="A740" s="234" t="s">
        <v>302</v>
      </c>
      <c r="B740" s="453" t="s">
        <v>305</v>
      </c>
      <c r="C740" s="454"/>
      <c r="D740" s="235" t="s">
        <v>320</v>
      </c>
      <c r="E740" s="205" t="s">
        <v>38</v>
      </c>
      <c r="F740" s="453" t="s">
        <v>316</v>
      </c>
      <c r="G740" s="454"/>
      <c r="H740" s="236" t="s">
        <v>310</v>
      </c>
      <c r="I740" s="206" t="s">
        <v>313</v>
      </c>
    </row>
    <row r="741" spans="1:9" ht="15.75">
      <c r="A741" s="11"/>
      <c r="B741" s="453" t="s">
        <v>306</v>
      </c>
      <c r="C741" s="454"/>
      <c r="D741" s="225"/>
      <c r="E741" s="205" t="s">
        <v>308</v>
      </c>
      <c r="F741" s="453" t="s">
        <v>317</v>
      </c>
      <c r="G741" s="454"/>
      <c r="H741" s="237" t="s">
        <v>39</v>
      </c>
      <c r="I741" s="238" t="s">
        <v>312</v>
      </c>
    </row>
    <row r="742" spans="1:9" ht="15.75">
      <c r="A742" s="226"/>
      <c r="B742" s="455"/>
      <c r="C742" s="456"/>
      <c r="D742" s="228"/>
      <c r="E742" s="239"/>
      <c r="F742" s="435" t="s">
        <v>318</v>
      </c>
      <c r="G742" s="436"/>
      <c r="H742" s="240"/>
      <c r="I742" s="241"/>
    </row>
    <row r="743" spans="1:9" ht="15.75">
      <c r="A743" s="258" t="s">
        <v>336</v>
      </c>
      <c r="B743" s="449">
        <v>1</v>
      </c>
      <c r="C743" s="450"/>
      <c r="D743" s="260">
        <v>1</v>
      </c>
      <c r="E743" s="261">
        <f>B743</f>
        <v>1</v>
      </c>
      <c r="F743" s="451">
        <f>BHNMS!F10</f>
        <v>47500</v>
      </c>
      <c r="G743" s="452"/>
      <c r="H743" s="262">
        <f>E743*F743</f>
        <v>47500</v>
      </c>
      <c r="I743" s="16"/>
    </row>
    <row r="744" spans="1:9" ht="15.75">
      <c r="A744" s="258" t="s">
        <v>479</v>
      </c>
      <c r="B744" s="427">
        <v>6</v>
      </c>
      <c r="C744" s="428"/>
      <c r="D744" s="260">
        <v>1</v>
      </c>
      <c r="E744" s="261">
        <f>B744</f>
        <v>6</v>
      </c>
      <c r="F744" s="429">
        <f>BHNMS!F11</f>
        <v>52500</v>
      </c>
      <c r="G744" s="430"/>
      <c r="H744" s="262">
        <f>E744*F744</f>
        <v>315000</v>
      </c>
      <c r="I744" s="16"/>
    </row>
    <row r="745" spans="1:9" ht="15.75">
      <c r="A745" s="258" t="s">
        <v>338</v>
      </c>
      <c r="B745" s="427" t="s">
        <v>76</v>
      </c>
      <c r="C745" s="428"/>
      <c r="D745" s="260" t="s">
        <v>76</v>
      </c>
      <c r="E745" s="261" t="s">
        <v>76</v>
      </c>
      <c r="F745" s="480">
        <f>BHNMS!F514</f>
        <v>0</v>
      </c>
      <c r="G745" s="481"/>
      <c r="H745" s="262"/>
      <c r="I745" s="10"/>
    </row>
    <row r="746" spans="1:9" ht="15.75">
      <c r="A746" s="263"/>
      <c r="B746" s="264"/>
      <c r="C746" s="265"/>
      <c r="D746" s="266"/>
      <c r="E746" s="267"/>
      <c r="F746" s="268"/>
      <c r="G746" s="269"/>
      <c r="H746" s="270"/>
      <c r="I746" s="272">
        <f>SUM(H743:H745)</f>
        <v>362500</v>
      </c>
    </row>
    <row r="747" spans="1:9" ht="15.75">
      <c r="A747" s="58"/>
      <c r="B747" s="59"/>
      <c r="C747" s="216"/>
      <c r="D747" s="117"/>
      <c r="E747" s="55"/>
      <c r="F747" s="445" t="s">
        <v>344</v>
      </c>
      <c r="G747" s="446"/>
      <c r="H747" s="160" t="s">
        <v>309</v>
      </c>
      <c r="I747" s="273" t="s">
        <v>311</v>
      </c>
    </row>
    <row r="748" spans="1:9" ht="15.75">
      <c r="A748" s="7" t="s">
        <v>339</v>
      </c>
      <c r="B748" s="447" t="s">
        <v>341</v>
      </c>
      <c r="C748" s="448"/>
      <c r="D748" s="275" t="s">
        <v>342</v>
      </c>
      <c r="E748" s="55"/>
      <c r="F748" s="441" t="s">
        <v>39</v>
      </c>
      <c r="G748" s="442"/>
      <c r="H748" s="160" t="s">
        <v>39</v>
      </c>
      <c r="I748" s="200" t="s">
        <v>346</v>
      </c>
    </row>
    <row r="749" spans="1:9" ht="15.75">
      <c r="A749" s="234" t="s">
        <v>340</v>
      </c>
      <c r="B749" s="431" t="s">
        <v>38</v>
      </c>
      <c r="C749" s="432"/>
      <c r="D749" s="276" t="s">
        <v>44</v>
      </c>
      <c r="E749" s="55"/>
      <c r="F749" s="443" t="s">
        <v>345</v>
      </c>
      <c r="G749" s="444"/>
      <c r="H749" s="277" t="s">
        <v>310</v>
      </c>
      <c r="I749" s="206" t="s">
        <v>313</v>
      </c>
    </row>
    <row r="750" spans="1:9" ht="15.75">
      <c r="A750" s="58"/>
      <c r="B750" s="119"/>
      <c r="C750" s="215"/>
      <c r="D750" s="117"/>
      <c r="E750" s="55"/>
      <c r="F750" s="433" t="s">
        <v>44</v>
      </c>
      <c r="G750" s="434"/>
      <c r="H750" s="236" t="s">
        <v>39</v>
      </c>
      <c r="I750" s="238" t="s">
        <v>346</v>
      </c>
    </row>
    <row r="751" spans="1:9" ht="15.75">
      <c r="A751" s="217"/>
      <c r="B751" s="218"/>
      <c r="C751" s="219"/>
      <c r="D751" s="220"/>
      <c r="E751" s="221"/>
      <c r="F751" s="435" t="s">
        <v>39</v>
      </c>
      <c r="G751" s="436"/>
      <c r="H751" s="222"/>
      <c r="I751" s="223"/>
    </row>
    <row r="752" spans="1:9" ht="15.75">
      <c r="A752" s="258" t="s">
        <v>617</v>
      </c>
      <c r="B752" s="427">
        <v>0.07</v>
      </c>
      <c r="C752" s="428"/>
      <c r="D752" s="274" t="s">
        <v>13</v>
      </c>
      <c r="E752" s="261"/>
      <c r="F752" s="437">
        <f>BHNMS!F41</f>
        <v>65000</v>
      </c>
      <c r="G752" s="438"/>
      <c r="H752" s="262">
        <f>B752*F752</f>
        <v>4550</v>
      </c>
      <c r="I752" s="16"/>
    </row>
    <row r="753" spans="1:9" ht="15.75">
      <c r="A753" s="258" t="s">
        <v>613</v>
      </c>
      <c r="B753" s="427">
        <v>0.03</v>
      </c>
      <c r="C753" s="428"/>
      <c r="D753" s="274" t="s">
        <v>13</v>
      </c>
      <c r="E753" s="261"/>
      <c r="F753" s="437">
        <f>BHNMS!F40</f>
        <v>85000</v>
      </c>
      <c r="G753" s="438"/>
      <c r="H753" s="262">
        <f>B753*F753</f>
        <v>2550</v>
      </c>
      <c r="I753" s="16"/>
    </row>
    <row r="754" spans="1:9" ht="15.75">
      <c r="A754" s="258" t="s">
        <v>615</v>
      </c>
      <c r="B754" s="427">
        <v>4</v>
      </c>
      <c r="C754" s="428"/>
      <c r="D754" s="274" t="s">
        <v>15</v>
      </c>
      <c r="E754" s="261"/>
      <c r="F754" s="437">
        <f>BHNMS!F65</f>
        <v>6500</v>
      </c>
      <c r="G754" s="438"/>
      <c r="H754" s="262">
        <f>B754*F754</f>
        <v>26000</v>
      </c>
      <c r="I754" s="16"/>
    </row>
    <row r="755" spans="1:9" ht="15.75">
      <c r="A755" s="258" t="s">
        <v>614</v>
      </c>
      <c r="B755" s="427">
        <v>0.02</v>
      </c>
      <c r="C755" s="428"/>
      <c r="D755" s="274" t="s">
        <v>13</v>
      </c>
      <c r="E755" s="261"/>
      <c r="F755" s="437">
        <f>BHNMS!F36</f>
        <v>65000</v>
      </c>
      <c r="G755" s="438"/>
      <c r="H755" s="262">
        <f>B755*F755</f>
        <v>1300</v>
      </c>
      <c r="I755" s="16"/>
    </row>
    <row r="756" spans="1:9" ht="15.75">
      <c r="A756" s="258" t="s">
        <v>569</v>
      </c>
      <c r="B756" s="427">
        <v>0.5</v>
      </c>
      <c r="C756" s="428"/>
      <c r="D756" s="274" t="s">
        <v>10</v>
      </c>
      <c r="E756" s="261"/>
      <c r="F756" s="437">
        <f>BHNMS!F52</f>
        <v>45000</v>
      </c>
      <c r="G756" s="438"/>
      <c r="H756" s="262">
        <f>B756*F756</f>
        <v>22500</v>
      </c>
      <c r="I756" s="16"/>
    </row>
    <row r="757" spans="1:9" ht="15.75">
      <c r="A757" s="263"/>
      <c r="B757" s="264"/>
      <c r="C757" s="265"/>
      <c r="D757" s="266"/>
      <c r="E757" s="267"/>
      <c r="F757" s="278"/>
      <c r="G757" s="279"/>
      <c r="H757" s="280"/>
      <c r="I757" s="301">
        <f>SUM(H752:H756)</f>
        <v>56900</v>
      </c>
    </row>
    <row r="758" spans="1:9" ht="15.75">
      <c r="A758" s="58"/>
      <c r="B758" s="119"/>
      <c r="C758" s="215"/>
      <c r="D758" s="117"/>
      <c r="E758" s="55"/>
      <c r="F758" s="110"/>
      <c r="G758" s="109"/>
      <c r="H758" s="56"/>
      <c r="I758" s="57"/>
    </row>
    <row r="759" spans="1:9" ht="15.75">
      <c r="A759" s="7" t="s">
        <v>347</v>
      </c>
      <c r="B759" s="439" t="s">
        <v>303</v>
      </c>
      <c r="C759" s="440"/>
      <c r="D759" s="282" t="s">
        <v>348</v>
      </c>
      <c r="E759" s="233" t="s">
        <v>350</v>
      </c>
      <c r="F759" s="441" t="s">
        <v>343</v>
      </c>
      <c r="G759" s="442"/>
      <c r="H759" s="282" t="s">
        <v>309</v>
      </c>
      <c r="I759" s="283" t="s">
        <v>311</v>
      </c>
    </row>
    <row r="760" spans="1:9" ht="15.75">
      <c r="A760" s="234" t="s">
        <v>149</v>
      </c>
      <c r="B760" s="439" t="s">
        <v>347</v>
      </c>
      <c r="C760" s="440"/>
      <c r="D760" s="233" t="s">
        <v>319</v>
      </c>
      <c r="E760" s="233" t="s">
        <v>351</v>
      </c>
      <c r="F760" s="441" t="s">
        <v>39</v>
      </c>
      <c r="G760" s="442"/>
      <c r="H760" s="233" t="s">
        <v>39</v>
      </c>
      <c r="I760" s="200" t="s">
        <v>353</v>
      </c>
    </row>
    <row r="761" spans="1:9" ht="15.75">
      <c r="A761" s="11"/>
      <c r="B761" s="431" t="s">
        <v>38</v>
      </c>
      <c r="C761" s="432"/>
      <c r="D761" s="236" t="s">
        <v>320</v>
      </c>
      <c r="E761" s="236" t="s">
        <v>352</v>
      </c>
      <c r="F761" s="443" t="s">
        <v>345</v>
      </c>
      <c r="G761" s="444"/>
      <c r="H761" s="236" t="s">
        <v>310</v>
      </c>
      <c r="I761" s="206" t="s">
        <v>313</v>
      </c>
    </row>
    <row r="762" spans="1:9" ht="15.75">
      <c r="A762" s="11"/>
      <c r="B762" s="431" t="s">
        <v>168</v>
      </c>
      <c r="C762" s="432"/>
      <c r="D762" s="237" t="s">
        <v>349</v>
      </c>
      <c r="E762" s="237" t="s">
        <v>349</v>
      </c>
      <c r="F762" s="433" t="s">
        <v>44</v>
      </c>
      <c r="G762" s="434"/>
      <c r="H762" s="237" t="s">
        <v>39</v>
      </c>
      <c r="I762" s="238" t="s">
        <v>353</v>
      </c>
    </row>
    <row r="763" spans="1:9" ht="15.75">
      <c r="A763" s="226"/>
      <c r="B763" s="227"/>
      <c r="C763" s="195"/>
      <c r="D763" s="228"/>
      <c r="E763" s="194"/>
      <c r="F763" s="435" t="s">
        <v>39</v>
      </c>
      <c r="G763" s="436"/>
      <c r="H763" s="289"/>
      <c r="I763" s="229"/>
    </row>
    <row r="764" spans="1:9" ht="15.75">
      <c r="A764" s="11"/>
      <c r="B764" s="27"/>
      <c r="C764" s="192"/>
      <c r="D764" s="225"/>
      <c r="E764" s="5"/>
      <c r="F764" s="257"/>
      <c r="G764" s="180"/>
      <c r="H764" s="9"/>
      <c r="I764" s="10"/>
    </row>
    <row r="765" spans="1:9" ht="15.75">
      <c r="A765" s="258" t="s">
        <v>616</v>
      </c>
      <c r="B765" s="427">
        <v>2</v>
      </c>
      <c r="C765" s="428"/>
      <c r="D765" s="274" t="s">
        <v>109</v>
      </c>
      <c r="E765" s="118" t="s">
        <v>76</v>
      </c>
      <c r="F765" s="491">
        <f>BHNMS!F87</f>
        <v>12000</v>
      </c>
      <c r="G765" s="492"/>
      <c r="H765" s="262">
        <f>B765*F765</f>
        <v>24000</v>
      </c>
      <c r="I765" s="300" t="s">
        <v>76</v>
      </c>
    </row>
    <row r="766" spans="1:9" ht="15.75">
      <c r="A766" s="11"/>
      <c r="B766" s="12"/>
      <c r="C766" s="201"/>
      <c r="D766" s="225"/>
      <c r="E766" s="5"/>
      <c r="F766" s="281"/>
      <c r="G766" s="256"/>
      <c r="H766" s="18"/>
      <c r="I766" s="16"/>
    </row>
    <row r="767" spans="1:9" ht="15.75">
      <c r="A767" s="284"/>
      <c r="B767" s="285"/>
      <c r="C767" s="290"/>
      <c r="D767" s="286"/>
      <c r="E767" s="287"/>
      <c r="F767" s="291"/>
      <c r="G767" s="292"/>
      <c r="H767" s="293"/>
      <c r="I767" s="301">
        <f>SUM(H764:H766)</f>
        <v>24000</v>
      </c>
    </row>
    <row r="768" spans="1:9" ht="15.75">
      <c r="A768" s="11"/>
      <c r="B768" s="12"/>
      <c r="C768" s="201"/>
      <c r="D768" s="225"/>
      <c r="E768" s="5"/>
      <c r="F768" s="281"/>
      <c r="G768" s="259"/>
      <c r="H768" s="14"/>
      <c r="I768" s="16"/>
    </row>
    <row r="769" spans="1:9" ht="15.75">
      <c r="A769" s="226"/>
      <c r="B769" s="227"/>
      <c r="C769" s="203"/>
      <c r="D769" s="228"/>
      <c r="E769" s="194"/>
      <c r="F769" s="294"/>
      <c r="G769" s="295"/>
      <c r="H769" s="296" t="s">
        <v>354</v>
      </c>
      <c r="I769" s="229">
        <f>I746+I757</f>
        <v>419400</v>
      </c>
    </row>
    <row r="770" spans="1:9" ht="15.75">
      <c r="A770" s="303" t="s">
        <v>357</v>
      </c>
      <c r="B770" s="423">
        <v>1</v>
      </c>
      <c r="C770" s="424"/>
      <c r="D770" s="304" t="s">
        <v>44</v>
      </c>
      <c r="E770" s="306" t="s">
        <v>12</v>
      </c>
      <c r="F770" s="305"/>
      <c r="G770" s="306"/>
      <c r="H770" s="307"/>
      <c r="I770" s="288"/>
    </row>
    <row r="771" spans="1:9" ht="15.75">
      <c r="A771" s="7"/>
      <c r="B771" s="12"/>
      <c r="C771" s="201"/>
      <c r="D771" s="202"/>
      <c r="E771" s="282"/>
      <c r="F771" s="255"/>
      <c r="G771" s="259"/>
      <c r="H771" s="14"/>
      <c r="I771" s="16"/>
    </row>
    <row r="772" spans="1:9" ht="15.75">
      <c r="A772" s="11"/>
      <c r="B772" s="12"/>
      <c r="C772" s="201"/>
      <c r="D772" s="275" t="s">
        <v>359</v>
      </c>
      <c r="E772" s="177" t="s">
        <v>358</v>
      </c>
      <c r="F772" s="255"/>
      <c r="G772" s="233" t="s">
        <v>39</v>
      </c>
      <c r="H772" s="315">
        <f>I769/1</f>
        <v>419400</v>
      </c>
      <c r="I772" s="310" t="s">
        <v>425</v>
      </c>
    </row>
    <row r="773" spans="1:9" ht="16.5" thickBot="1">
      <c r="A773" s="308"/>
      <c r="B773" s="32"/>
      <c r="C773" s="309"/>
      <c r="D773" s="311"/>
      <c r="E773" s="31"/>
      <c r="F773" s="312"/>
      <c r="G773" s="313"/>
      <c r="H773" s="314"/>
      <c r="I773" s="173"/>
    </row>
    <row r="782" ht="16.5" thickBot="1">
      <c r="I782" s="3" t="s">
        <v>567</v>
      </c>
    </row>
    <row r="783" spans="1:9" ht="15.75">
      <c r="A783" s="186"/>
      <c r="B783" s="187"/>
      <c r="C783" s="187"/>
      <c r="D783" s="191"/>
      <c r="E783" s="212"/>
      <c r="F783" s="187"/>
      <c r="G783" s="187"/>
      <c r="H783" s="191"/>
      <c r="I783" s="188"/>
    </row>
    <row r="784" spans="1:9" ht="15.75">
      <c r="A784" s="6"/>
      <c r="B784" s="5"/>
      <c r="C784" s="5"/>
      <c r="D784" s="192"/>
      <c r="E784" s="457" t="s">
        <v>295</v>
      </c>
      <c r="F784" s="471"/>
      <c r="G784" s="471"/>
      <c r="H784" s="458"/>
      <c r="I784" s="200" t="s">
        <v>294</v>
      </c>
    </row>
    <row r="785" spans="1:9" ht="15.75">
      <c r="A785" s="6"/>
      <c r="B785" s="5"/>
      <c r="C785" s="465"/>
      <c r="D785" s="466"/>
      <c r="E785" s="473" t="s">
        <v>296</v>
      </c>
      <c r="F785" s="474"/>
      <c r="G785" s="474"/>
      <c r="H785" s="475"/>
      <c r="I785" s="199" t="s">
        <v>158</v>
      </c>
    </row>
    <row r="786" spans="1:9" ht="15.75">
      <c r="A786" s="6"/>
      <c r="B786" s="5"/>
      <c r="C786" s="476"/>
      <c r="D786" s="454"/>
      <c r="E786" s="457" t="s">
        <v>612</v>
      </c>
      <c r="F786" s="471"/>
      <c r="G786" s="471"/>
      <c r="H786" s="458"/>
      <c r="I786" s="10"/>
    </row>
    <row r="787" spans="1:9" ht="15.75">
      <c r="A787" s="6"/>
      <c r="B787" s="5"/>
      <c r="C787" s="5"/>
      <c r="D787" s="192"/>
      <c r="E787" s="464" t="s">
        <v>547</v>
      </c>
      <c r="F787" s="465"/>
      <c r="G787" s="465"/>
      <c r="H787" s="466"/>
      <c r="I787" s="198" t="s">
        <v>546</v>
      </c>
    </row>
    <row r="788" spans="1:9" ht="15.75">
      <c r="A788" s="193"/>
      <c r="B788" s="194"/>
      <c r="C788" s="194"/>
      <c r="D788" s="195"/>
      <c r="E788" s="467"/>
      <c r="F788" s="468"/>
      <c r="G788" s="468"/>
      <c r="H788" s="469"/>
      <c r="I788" s="196"/>
    </row>
    <row r="789" spans="1:9" ht="15.75">
      <c r="A789" s="6"/>
      <c r="B789" s="5"/>
      <c r="C789" s="5"/>
      <c r="D789" s="5"/>
      <c r="E789" s="197"/>
      <c r="F789" s="5"/>
      <c r="G789" s="5"/>
      <c r="H789" s="5"/>
      <c r="I789" s="10"/>
    </row>
    <row r="790" spans="1:9" ht="15.75">
      <c r="A790" s="470" t="s">
        <v>575</v>
      </c>
      <c r="B790" s="471"/>
      <c r="C790" s="471"/>
      <c r="D790" s="471"/>
      <c r="E790" s="471"/>
      <c r="F790" s="471"/>
      <c r="G790" s="471"/>
      <c r="H790" s="471"/>
      <c r="I790" s="472"/>
    </row>
    <row r="791" spans="1:9" ht="15.75">
      <c r="A791" s="470" t="s">
        <v>578</v>
      </c>
      <c r="B791" s="471"/>
      <c r="C791" s="471"/>
      <c r="D791" s="471"/>
      <c r="E791" s="471"/>
      <c r="F791" s="471"/>
      <c r="G791" s="471"/>
      <c r="H791" s="471"/>
      <c r="I791" s="472"/>
    </row>
    <row r="792" spans="1:9" ht="15.75">
      <c r="A792" s="477" t="s">
        <v>577</v>
      </c>
      <c r="B792" s="476"/>
      <c r="C792" s="476"/>
      <c r="D792" s="476"/>
      <c r="E792" s="476"/>
      <c r="F792" s="476"/>
      <c r="G792" s="476"/>
      <c r="H792" s="476"/>
      <c r="I792" s="478"/>
    </row>
    <row r="793" spans="1:9" ht="15.75">
      <c r="A793" s="477" t="s">
        <v>576</v>
      </c>
      <c r="B793" s="476"/>
      <c r="C793" s="476"/>
      <c r="D793" s="476"/>
      <c r="E793" s="476"/>
      <c r="F793" s="476"/>
      <c r="G793" s="476"/>
      <c r="H793" s="476"/>
      <c r="I793" s="478"/>
    </row>
    <row r="794" spans="1:9" ht="16.5" thickBot="1">
      <c r="A794" s="189"/>
      <c r="B794" s="31"/>
      <c r="C794" s="31"/>
      <c r="D794" s="31"/>
      <c r="E794" s="31"/>
      <c r="F794" s="31"/>
      <c r="G794" s="31"/>
      <c r="H794" s="31"/>
      <c r="I794" s="190"/>
    </row>
    <row r="795" spans="1:9" ht="15.75">
      <c r="A795" s="242"/>
      <c r="B795" s="243"/>
      <c r="C795" s="243"/>
      <c r="D795" s="244"/>
      <c r="E795" s="249"/>
      <c r="F795" s="210"/>
      <c r="G795" s="208"/>
      <c r="H795" s="208"/>
      <c r="I795" s="43"/>
    </row>
    <row r="796" spans="1:9" ht="15.75" customHeight="1">
      <c r="A796" s="242" t="s">
        <v>298</v>
      </c>
      <c r="B796" s="246">
        <v>1</v>
      </c>
      <c r="C796" s="425" t="s">
        <v>548</v>
      </c>
      <c r="D796" s="426"/>
      <c r="E796" s="333" t="s">
        <v>300</v>
      </c>
      <c r="F796" s="249">
        <v>1</v>
      </c>
      <c r="G796" s="425" t="s">
        <v>653</v>
      </c>
      <c r="H796" s="425"/>
      <c r="I796" s="463"/>
    </row>
    <row r="797" spans="1:9" ht="15.75" customHeight="1">
      <c r="A797" s="242"/>
      <c r="B797" s="246"/>
      <c r="C797" s="425" t="s">
        <v>549</v>
      </c>
      <c r="D797" s="426"/>
      <c r="E797" s="248"/>
      <c r="F797" s="249">
        <v>2</v>
      </c>
      <c r="G797" s="425" t="s">
        <v>727</v>
      </c>
      <c r="H797" s="425"/>
      <c r="I797" s="463"/>
    </row>
    <row r="798" spans="1:9" ht="15.75" customHeight="1">
      <c r="A798" s="242"/>
      <c r="B798" s="246">
        <v>2</v>
      </c>
      <c r="C798" s="425" t="s">
        <v>735</v>
      </c>
      <c r="D798" s="426"/>
      <c r="E798" s="248"/>
      <c r="F798" s="249">
        <v>3</v>
      </c>
      <c r="G798" s="425" t="s">
        <v>728</v>
      </c>
      <c r="H798" s="425"/>
      <c r="I798" s="463"/>
    </row>
    <row r="799" spans="1:9" ht="15.75">
      <c r="A799" s="242"/>
      <c r="B799" s="246"/>
      <c r="C799" s="425" t="s">
        <v>734</v>
      </c>
      <c r="D799" s="426"/>
      <c r="E799" s="248"/>
      <c r="F799" s="249"/>
      <c r="G799" s="425"/>
      <c r="H799" s="425"/>
      <c r="I799" s="463"/>
    </row>
    <row r="800" spans="1:9" ht="15.75">
      <c r="A800" s="245" t="s">
        <v>299</v>
      </c>
      <c r="B800" s="338">
        <v>1</v>
      </c>
      <c r="C800" s="459" t="s">
        <v>548</v>
      </c>
      <c r="D800" s="479"/>
      <c r="E800" s="247" t="s">
        <v>321</v>
      </c>
      <c r="F800" s="249">
        <v>1</v>
      </c>
      <c r="G800" s="425" t="s">
        <v>468</v>
      </c>
      <c r="H800" s="425"/>
      <c r="I800" s="463"/>
    </row>
    <row r="801" spans="1:9" ht="15.75">
      <c r="A801" s="345"/>
      <c r="B801" s="338"/>
      <c r="C801" s="459" t="s">
        <v>549</v>
      </c>
      <c r="D801" s="479"/>
      <c r="E801" s="248"/>
      <c r="F801" s="249">
        <v>2</v>
      </c>
      <c r="G801" s="425" t="s">
        <v>551</v>
      </c>
      <c r="H801" s="425"/>
      <c r="I801" s="463"/>
    </row>
    <row r="802" spans="1:9" ht="15.75">
      <c r="A802" s="345"/>
      <c r="B802" s="338">
        <v>2</v>
      </c>
      <c r="C802" s="459" t="s">
        <v>550</v>
      </c>
      <c r="D802" s="479"/>
      <c r="E802" s="248"/>
      <c r="F802" s="249">
        <v>3</v>
      </c>
      <c r="G802" s="425" t="s">
        <v>470</v>
      </c>
      <c r="H802" s="425"/>
      <c r="I802" s="463"/>
    </row>
    <row r="803" spans="1:9" ht="15.75">
      <c r="A803" s="242"/>
      <c r="B803" s="246"/>
      <c r="C803" s="253"/>
      <c r="D803" s="254"/>
      <c r="E803" s="248"/>
      <c r="F803" s="249"/>
      <c r="G803" s="253"/>
      <c r="H803" s="253"/>
      <c r="I803" s="325"/>
    </row>
    <row r="804" spans="1:9" ht="15.75">
      <c r="A804" s="242"/>
      <c r="B804" s="246"/>
      <c r="C804" s="253"/>
      <c r="D804" s="254"/>
      <c r="E804" s="248"/>
      <c r="F804" s="249"/>
      <c r="G804" s="253"/>
      <c r="H804" s="253"/>
      <c r="I804" s="325"/>
    </row>
    <row r="805" spans="1:9" ht="15.75">
      <c r="A805" s="242"/>
      <c r="B805" s="246"/>
      <c r="C805" s="253"/>
      <c r="D805" s="254"/>
      <c r="E805" s="248"/>
      <c r="F805" s="249"/>
      <c r="G805" s="253"/>
      <c r="H805" s="253"/>
      <c r="I805" s="325"/>
    </row>
    <row r="806" spans="1:9" ht="15.75">
      <c r="A806" s="242"/>
      <c r="B806" s="246"/>
      <c r="C806" s="253"/>
      <c r="D806" s="254"/>
      <c r="E806" s="248"/>
      <c r="F806" s="249"/>
      <c r="G806" s="253"/>
      <c r="H806" s="253"/>
      <c r="I806" s="325"/>
    </row>
    <row r="807" spans="1:9" ht="15.75">
      <c r="A807" s="242"/>
      <c r="B807" s="246"/>
      <c r="C807" s="253"/>
      <c r="D807" s="254"/>
      <c r="E807" s="248"/>
      <c r="F807" s="249"/>
      <c r="G807" s="253"/>
      <c r="H807" s="253"/>
      <c r="I807" s="325"/>
    </row>
    <row r="808" spans="1:9" ht="15.75">
      <c r="A808" s="242"/>
      <c r="B808" s="246"/>
      <c r="C808" s="253"/>
      <c r="D808" s="254"/>
      <c r="E808" s="248"/>
      <c r="F808" s="249"/>
      <c r="G808" s="253"/>
      <c r="H808" s="253"/>
      <c r="I808" s="325"/>
    </row>
    <row r="809" spans="1:9" ht="15.75">
      <c r="A809" s="242"/>
      <c r="B809" s="246"/>
      <c r="C809" s="253"/>
      <c r="D809" s="254"/>
      <c r="E809" s="248"/>
      <c r="F809" s="249"/>
      <c r="G809" s="253"/>
      <c r="H809" s="253"/>
      <c r="I809" s="325"/>
    </row>
    <row r="810" spans="1:9" ht="15.75">
      <c r="A810" s="242"/>
      <c r="B810" s="246"/>
      <c r="C810" s="253"/>
      <c r="D810" s="254"/>
      <c r="E810" s="248"/>
      <c r="F810" s="249"/>
      <c r="G810" s="253"/>
      <c r="H810" s="253"/>
      <c r="I810" s="325"/>
    </row>
    <row r="811" spans="1:9" ht="15.75">
      <c r="A811" s="242"/>
      <c r="B811" s="246"/>
      <c r="C811" s="253"/>
      <c r="D811" s="254"/>
      <c r="E811" s="248"/>
      <c r="F811" s="249"/>
      <c r="G811" s="253"/>
      <c r="H811" s="253"/>
      <c r="I811" s="325"/>
    </row>
    <row r="812" spans="1:9" ht="15.75">
      <c r="A812" s="242"/>
      <c r="B812" s="246"/>
      <c r="C812" s="253"/>
      <c r="D812" s="254"/>
      <c r="E812" s="248"/>
      <c r="F812" s="249"/>
      <c r="G812" s="253"/>
      <c r="H812" s="253"/>
      <c r="I812" s="325"/>
    </row>
    <row r="813" spans="1:9" ht="15.75">
      <c r="A813" s="242"/>
      <c r="B813" s="246"/>
      <c r="C813" s="253"/>
      <c r="D813" s="254"/>
      <c r="E813" s="248"/>
      <c r="F813" s="249"/>
      <c r="G813" s="253"/>
      <c r="H813" s="253"/>
      <c r="I813" s="325"/>
    </row>
    <row r="814" spans="1:9" ht="15.75">
      <c r="A814" s="242"/>
      <c r="B814" s="246"/>
      <c r="C814" s="253"/>
      <c r="D814" s="254"/>
      <c r="E814" s="248"/>
      <c r="F814" s="249"/>
      <c r="G814" s="253"/>
      <c r="H814" s="253"/>
      <c r="I814" s="325"/>
    </row>
    <row r="815" spans="1:9" ht="16.5" thickBot="1">
      <c r="A815" s="207"/>
      <c r="B815" s="209"/>
      <c r="C815" s="250"/>
      <c r="D815" s="251"/>
      <c r="E815" s="213"/>
      <c r="F815" s="211"/>
      <c r="G815" s="250"/>
      <c r="H815" s="250"/>
      <c r="I815" s="252"/>
    </row>
    <row r="816" spans="1:9" ht="15.75">
      <c r="A816" s="224"/>
      <c r="B816" s="461" t="s">
        <v>303</v>
      </c>
      <c r="C816" s="462"/>
      <c r="D816" s="230"/>
      <c r="E816" s="231" t="s">
        <v>303</v>
      </c>
      <c r="F816" s="461" t="s">
        <v>314</v>
      </c>
      <c r="G816" s="462"/>
      <c r="H816" s="231" t="s">
        <v>309</v>
      </c>
      <c r="I816" s="232" t="s">
        <v>311</v>
      </c>
    </row>
    <row r="817" spans="1:9" ht="15.75">
      <c r="A817" s="7" t="s">
        <v>301</v>
      </c>
      <c r="B817" s="457" t="s">
        <v>304</v>
      </c>
      <c r="C817" s="458"/>
      <c r="D817" s="204" t="s">
        <v>319</v>
      </c>
      <c r="E817" s="106" t="s">
        <v>307</v>
      </c>
      <c r="F817" s="457" t="s">
        <v>315</v>
      </c>
      <c r="G817" s="458"/>
      <c r="H817" s="233" t="s">
        <v>39</v>
      </c>
      <c r="I817" s="200" t="s">
        <v>312</v>
      </c>
    </row>
    <row r="818" spans="1:9" ht="15.75">
      <c r="A818" s="234" t="s">
        <v>302</v>
      </c>
      <c r="B818" s="453" t="s">
        <v>305</v>
      </c>
      <c r="C818" s="454"/>
      <c r="D818" s="235" t="s">
        <v>320</v>
      </c>
      <c r="E818" s="205" t="s">
        <v>38</v>
      </c>
      <c r="F818" s="453" t="s">
        <v>316</v>
      </c>
      <c r="G818" s="454"/>
      <c r="H818" s="236" t="s">
        <v>310</v>
      </c>
      <c r="I818" s="206" t="s">
        <v>313</v>
      </c>
    </row>
    <row r="819" spans="1:9" ht="15.75">
      <c r="A819" s="11"/>
      <c r="B819" s="453" t="s">
        <v>306</v>
      </c>
      <c r="C819" s="454"/>
      <c r="D819" s="225"/>
      <c r="E819" s="205" t="s">
        <v>308</v>
      </c>
      <c r="F819" s="453" t="s">
        <v>317</v>
      </c>
      <c r="G819" s="454"/>
      <c r="H819" s="237" t="s">
        <v>39</v>
      </c>
      <c r="I819" s="238" t="s">
        <v>312</v>
      </c>
    </row>
    <row r="820" spans="1:9" ht="15.75">
      <c r="A820" s="226"/>
      <c r="B820" s="455"/>
      <c r="C820" s="456"/>
      <c r="D820" s="228"/>
      <c r="E820" s="239"/>
      <c r="F820" s="435" t="s">
        <v>318</v>
      </c>
      <c r="G820" s="436"/>
      <c r="H820" s="240"/>
      <c r="I820" s="241"/>
    </row>
    <row r="821" spans="1:9" ht="15.75">
      <c r="A821" s="258" t="s">
        <v>336</v>
      </c>
      <c r="B821" s="449">
        <v>0.08</v>
      </c>
      <c r="C821" s="450"/>
      <c r="D821" s="260">
        <v>1</v>
      </c>
      <c r="E821" s="261">
        <f>B821</f>
        <v>0.08</v>
      </c>
      <c r="F821" s="451">
        <f>BHNMS!F10</f>
        <v>47500</v>
      </c>
      <c r="G821" s="452"/>
      <c r="H821" s="262">
        <f>E821*F821</f>
        <v>3800</v>
      </c>
      <c r="I821" s="16"/>
    </row>
    <row r="822" spans="1:9" ht="15.75">
      <c r="A822" s="258" t="s">
        <v>386</v>
      </c>
      <c r="B822" s="427">
        <v>0.54</v>
      </c>
      <c r="C822" s="428"/>
      <c r="D822" s="260">
        <v>1</v>
      </c>
      <c r="E822" s="261">
        <f>B822</f>
        <v>0.54</v>
      </c>
      <c r="F822" s="429">
        <f>BHNMS!F11</f>
        <v>52500</v>
      </c>
      <c r="G822" s="430"/>
      <c r="H822" s="262">
        <f>E822*F822</f>
        <v>28350.000000000004</v>
      </c>
      <c r="I822" s="16"/>
    </row>
    <row r="823" spans="1:9" ht="15.75">
      <c r="A823" s="258" t="s">
        <v>338</v>
      </c>
      <c r="B823" s="427" t="s">
        <v>76</v>
      </c>
      <c r="C823" s="428"/>
      <c r="D823" s="260" t="s">
        <v>76</v>
      </c>
      <c r="E823" s="261" t="s">
        <v>76</v>
      </c>
      <c r="F823" s="480">
        <f>BHNMS!F570</f>
        <v>0</v>
      </c>
      <c r="G823" s="481"/>
      <c r="H823" s="262"/>
      <c r="I823" s="10"/>
    </row>
    <row r="824" spans="1:9" ht="15.75">
      <c r="A824" s="263"/>
      <c r="B824" s="264"/>
      <c r="C824" s="265"/>
      <c r="D824" s="266"/>
      <c r="E824" s="267"/>
      <c r="F824" s="268"/>
      <c r="G824" s="269"/>
      <c r="H824" s="270"/>
      <c r="I824" s="272">
        <f>SUM(H821:H823)</f>
        <v>32150.000000000004</v>
      </c>
    </row>
    <row r="825" spans="1:9" ht="15.75">
      <c r="A825" s="58"/>
      <c r="B825" s="59"/>
      <c r="C825" s="216"/>
      <c r="D825" s="117"/>
      <c r="E825" s="55"/>
      <c r="F825" s="445" t="s">
        <v>344</v>
      </c>
      <c r="G825" s="446"/>
      <c r="H825" s="160" t="s">
        <v>309</v>
      </c>
      <c r="I825" s="273" t="s">
        <v>311</v>
      </c>
    </row>
    <row r="826" spans="1:9" ht="15.75">
      <c r="A826" s="7" t="s">
        <v>339</v>
      </c>
      <c r="B826" s="447" t="s">
        <v>341</v>
      </c>
      <c r="C826" s="448"/>
      <c r="D826" s="275" t="s">
        <v>342</v>
      </c>
      <c r="E826" s="55"/>
      <c r="F826" s="441" t="s">
        <v>39</v>
      </c>
      <c r="G826" s="442"/>
      <c r="H826" s="160" t="s">
        <v>39</v>
      </c>
      <c r="I826" s="200" t="s">
        <v>346</v>
      </c>
    </row>
    <row r="827" spans="1:9" ht="15.75">
      <c r="A827" s="234" t="s">
        <v>340</v>
      </c>
      <c r="B827" s="431" t="s">
        <v>38</v>
      </c>
      <c r="C827" s="432"/>
      <c r="D827" s="276" t="s">
        <v>44</v>
      </c>
      <c r="E827" s="55"/>
      <c r="F827" s="443" t="s">
        <v>345</v>
      </c>
      <c r="G827" s="444"/>
      <c r="H827" s="277" t="s">
        <v>310</v>
      </c>
      <c r="I827" s="206" t="s">
        <v>313</v>
      </c>
    </row>
    <row r="828" spans="1:9" ht="15.75">
      <c r="A828" s="58"/>
      <c r="B828" s="119"/>
      <c r="C828" s="215"/>
      <c r="D828" s="117"/>
      <c r="E828" s="55"/>
      <c r="F828" s="433" t="s">
        <v>44</v>
      </c>
      <c r="G828" s="434"/>
      <c r="H828" s="236" t="s">
        <v>39</v>
      </c>
      <c r="I828" s="238" t="s">
        <v>346</v>
      </c>
    </row>
    <row r="829" spans="1:9" ht="15.75">
      <c r="A829" s="217"/>
      <c r="B829" s="218"/>
      <c r="C829" s="219"/>
      <c r="D829" s="220"/>
      <c r="E829" s="221"/>
      <c r="F829" s="435" t="s">
        <v>39</v>
      </c>
      <c r="G829" s="436"/>
      <c r="H829" s="222"/>
      <c r="I829" s="223"/>
    </row>
    <row r="830" spans="1:9" ht="15.75">
      <c r="A830" s="258"/>
      <c r="B830" s="427"/>
      <c r="C830" s="428"/>
      <c r="D830" s="274"/>
      <c r="E830" s="261"/>
      <c r="F830" s="437"/>
      <c r="G830" s="438"/>
      <c r="H830" s="262"/>
      <c r="I830" s="16"/>
    </row>
    <row r="831" spans="1:9" ht="15.75">
      <c r="A831" s="258" t="s">
        <v>736</v>
      </c>
      <c r="B831" s="427">
        <v>0.4</v>
      </c>
      <c r="C831" s="428"/>
      <c r="D831" s="274" t="s">
        <v>15</v>
      </c>
      <c r="E831" s="261"/>
      <c r="F831" s="437">
        <f>BHNMS!F65</f>
        <v>6500</v>
      </c>
      <c r="G831" s="438"/>
      <c r="H831" s="262">
        <f>B831*F831</f>
        <v>2600</v>
      </c>
      <c r="I831" s="16"/>
    </row>
    <row r="832" spans="1:9" ht="15.75">
      <c r="A832" s="58"/>
      <c r="B832" s="59"/>
      <c r="C832" s="216"/>
      <c r="D832" s="117"/>
      <c r="E832" s="55"/>
      <c r="F832" s="214"/>
      <c r="G832" s="147"/>
      <c r="H832" s="62"/>
      <c r="I832" s="63"/>
    </row>
    <row r="833" spans="1:9" ht="15.75">
      <c r="A833" s="263"/>
      <c r="B833" s="264"/>
      <c r="C833" s="265"/>
      <c r="D833" s="266"/>
      <c r="E833" s="267"/>
      <c r="F833" s="278"/>
      <c r="G833" s="279"/>
      <c r="H833" s="280"/>
      <c r="I833" s="301">
        <f>SUM(H830:H832)</f>
        <v>2600</v>
      </c>
    </row>
    <row r="834" spans="1:9" ht="15.75">
      <c r="A834" s="58"/>
      <c r="B834" s="119"/>
      <c r="C834" s="215"/>
      <c r="D834" s="117"/>
      <c r="E834" s="55"/>
      <c r="F834" s="110"/>
      <c r="G834" s="109"/>
      <c r="H834" s="56"/>
      <c r="I834" s="57"/>
    </row>
    <row r="835" spans="1:9" ht="15.75">
      <c r="A835" s="7" t="s">
        <v>347</v>
      </c>
      <c r="B835" s="439" t="s">
        <v>303</v>
      </c>
      <c r="C835" s="440"/>
      <c r="D835" s="282" t="s">
        <v>348</v>
      </c>
      <c r="E835" s="233" t="s">
        <v>350</v>
      </c>
      <c r="F835" s="441" t="s">
        <v>343</v>
      </c>
      <c r="G835" s="442"/>
      <c r="H835" s="282" t="s">
        <v>309</v>
      </c>
      <c r="I835" s="283" t="s">
        <v>311</v>
      </c>
    </row>
    <row r="836" spans="1:9" ht="15.75">
      <c r="A836" s="234" t="s">
        <v>149</v>
      </c>
      <c r="B836" s="439" t="s">
        <v>347</v>
      </c>
      <c r="C836" s="440"/>
      <c r="D836" s="233" t="s">
        <v>319</v>
      </c>
      <c r="E836" s="233" t="s">
        <v>351</v>
      </c>
      <c r="F836" s="441" t="s">
        <v>39</v>
      </c>
      <c r="G836" s="442"/>
      <c r="H836" s="233" t="s">
        <v>39</v>
      </c>
      <c r="I836" s="200" t="s">
        <v>353</v>
      </c>
    </row>
    <row r="837" spans="1:9" ht="15.75">
      <c r="A837" s="11"/>
      <c r="B837" s="431" t="s">
        <v>38</v>
      </c>
      <c r="C837" s="432"/>
      <c r="D837" s="236" t="s">
        <v>320</v>
      </c>
      <c r="E837" s="236" t="s">
        <v>352</v>
      </c>
      <c r="F837" s="443" t="s">
        <v>345</v>
      </c>
      <c r="G837" s="444"/>
      <c r="H837" s="236" t="s">
        <v>310</v>
      </c>
      <c r="I837" s="206" t="s">
        <v>313</v>
      </c>
    </row>
    <row r="838" spans="1:9" ht="15.75">
      <c r="A838" s="11"/>
      <c r="B838" s="431" t="s">
        <v>168</v>
      </c>
      <c r="C838" s="432"/>
      <c r="D838" s="237" t="s">
        <v>349</v>
      </c>
      <c r="E838" s="237" t="s">
        <v>349</v>
      </c>
      <c r="F838" s="433" t="s">
        <v>44</v>
      </c>
      <c r="G838" s="434"/>
      <c r="H838" s="237" t="s">
        <v>39</v>
      </c>
      <c r="I838" s="238" t="s">
        <v>353</v>
      </c>
    </row>
    <row r="839" spans="1:9" ht="15.75">
      <c r="A839" s="226"/>
      <c r="B839" s="227"/>
      <c r="C839" s="195"/>
      <c r="D839" s="228"/>
      <c r="E839" s="194"/>
      <c r="F839" s="435" t="s">
        <v>39</v>
      </c>
      <c r="G839" s="436"/>
      <c r="H839" s="289"/>
      <c r="I839" s="229"/>
    </row>
    <row r="840" spans="1:9" ht="15.75">
      <c r="A840" s="11"/>
      <c r="B840" s="27"/>
      <c r="C840" s="192"/>
      <c r="D840" s="225"/>
      <c r="E840" s="5"/>
      <c r="F840" s="257"/>
      <c r="G840" s="180"/>
      <c r="H840" s="9"/>
      <c r="I840" s="10"/>
    </row>
    <row r="841" spans="1:9" ht="15.75">
      <c r="A841" s="258"/>
      <c r="B841" s="427"/>
      <c r="C841" s="428"/>
      <c r="D841" s="118"/>
      <c r="E841" s="261"/>
      <c r="F841" s="437"/>
      <c r="G841" s="438"/>
      <c r="H841" s="262">
        <f>E841*F841</f>
        <v>0</v>
      </c>
      <c r="I841" s="16"/>
    </row>
    <row r="842" spans="1:9" ht="15.75">
      <c r="A842" s="11"/>
      <c r="B842" s="12"/>
      <c r="C842" s="201"/>
      <c r="D842" s="225"/>
      <c r="E842" s="5"/>
      <c r="F842" s="281"/>
      <c r="G842" s="256"/>
      <c r="H842" s="18"/>
      <c r="I842" s="16"/>
    </row>
    <row r="843" spans="1:9" ht="15.75">
      <c r="A843" s="284"/>
      <c r="B843" s="285"/>
      <c r="C843" s="290"/>
      <c r="D843" s="286"/>
      <c r="E843" s="287"/>
      <c r="F843" s="291"/>
      <c r="G843" s="292"/>
      <c r="H843" s="293"/>
      <c r="I843" s="301">
        <f>SUM(H840:H842)</f>
        <v>0</v>
      </c>
    </row>
    <row r="844" spans="1:9" ht="15.75">
      <c r="A844" s="11"/>
      <c r="B844" s="12"/>
      <c r="C844" s="201"/>
      <c r="D844" s="225"/>
      <c r="E844" s="5"/>
      <c r="F844" s="281"/>
      <c r="G844" s="259"/>
      <c r="H844" s="14"/>
      <c r="I844" s="16"/>
    </row>
    <row r="845" spans="1:9" ht="15.75">
      <c r="A845" s="226"/>
      <c r="B845" s="227"/>
      <c r="C845" s="203"/>
      <c r="D845" s="228"/>
      <c r="E845" s="194"/>
      <c r="F845" s="294"/>
      <c r="G845" s="295"/>
      <c r="H845" s="296" t="s">
        <v>354</v>
      </c>
      <c r="I845" s="229">
        <f>I824+I833</f>
        <v>34750</v>
      </c>
    </row>
    <row r="846" spans="1:9" ht="15.75">
      <c r="A846" s="303" t="s">
        <v>357</v>
      </c>
      <c r="B846" s="423">
        <v>1</v>
      </c>
      <c r="C846" s="424"/>
      <c r="D846" s="304" t="s">
        <v>44</v>
      </c>
      <c r="E846" s="306" t="s">
        <v>12</v>
      </c>
      <c r="F846" s="305"/>
      <c r="G846" s="306"/>
      <c r="H846" s="307"/>
      <c r="I846" s="288"/>
    </row>
    <row r="847" spans="1:9" ht="15.75">
      <c r="A847" s="7"/>
      <c r="B847" s="12"/>
      <c r="C847" s="201"/>
      <c r="D847" s="202"/>
      <c r="E847" s="282"/>
      <c r="F847" s="255"/>
      <c r="G847" s="259"/>
      <c r="H847" s="14"/>
      <c r="I847" s="16"/>
    </row>
    <row r="848" spans="1:9" ht="15.75">
      <c r="A848" s="11"/>
      <c r="B848" s="12"/>
      <c r="C848" s="201"/>
      <c r="D848" s="275" t="s">
        <v>359</v>
      </c>
      <c r="E848" s="177" t="s">
        <v>358</v>
      </c>
      <c r="F848" s="255"/>
      <c r="G848" s="233" t="s">
        <v>39</v>
      </c>
      <c r="H848" s="315">
        <f>I845/1</f>
        <v>34750</v>
      </c>
      <c r="I848" s="310" t="s">
        <v>425</v>
      </c>
    </row>
    <row r="849" spans="1:9" ht="16.5" thickBot="1">
      <c r="A849" s="308"/>
      <c r="B849" s="32"/>
      <c r="C849" s="309"/>
      <c r="D849" s="311"/>
      <c r="E849" s="31"/>
      <c r="F849" s="312"/>
      <c r="G849" s="313"/>
      <c r="H849" s="314"/>
      <c r="I849" s="173"/>
    </row>
  </sheetData>
  <mergeCells count="772">
    <mergeCell ref="B379:C379"/>
    <mergeCell ref="G182:I182"/>
    <mergeCell ref="C335:D335"/>
    <mergeCell ref="C336:D336"/>
    <mergeCell ref="C337:D337"/>
    <mergeCell ref="C260:D260"/>
    <mergeCell ref="C261:D261"/>
    <mergeCell ref="C262:D262"/>
    <mergeCell ref="G256:I256"/>
    <mergeCell ref="G257:I257"/>
    <mergeCell ref="C420:D420"/>
    <mergeCell ref="G413:I413"/>
    <mergeCell ref="G414:I414"/>
    <mergeCell ref="C414:D414"/>
    <mergeCell ref="C415:D415"/>
    <mergeCell ref="C416:D416"/>
    <mergeCell ref="C418:D418"/>
    <mergeCell ref="C419:D419"/>
    <mergeCell ref="C649:D649"/>
    <mergeCell ref="C650:D650"/>
    <mergeCell ref="G568:I568"/>
    <mergeCell ref="C568:D568"/>
    <mergeCell ref="G646:I646"/>
    <mergeCell ref="C646:D646"/>
    <mergeCell ref="C647:D647"/>
    <mergeCell ref="C648:D648"/>
    <mergeCell ref="B583:C583"/>
    <mergeCell ref="F583:G583"/>
    <mergeCell ref="C802:D802"/>
    <mergeCell ref="G802:I802"/>
    <mergeCell ref="G724:I724"/>
    <mergeCell ref="C724:D724"/>
    <mergeCell ref="G799:I799"/>
    <mergeCell ref="C800:D800"/>
    <mergeCell ref="G800:I800"/>
    <mergeCell ref="C801:D801"/>
    <mergeCell ref="G801:I801"/>
    <mergeCell ref="C797:D797"/>
    <mergeCell ref="G173:I173"/>
    <mergeCell ref="C412:D412"/>
    <mergeCell ref="C173:D173"/>
    <mergeCell ref="G412:I412"/>
    <mergeCell ref="G334:I334"/>
    <mergeCell ref="C334:D334"/>
    <mergeCell ref="B365:C365"/>
    <mergeCell ref="F365:G365"/>
    <mergeCell ref="C338:D338"/>
    <mergeCell ref="B348:C348"/>
    <mergeCell ref="C92:D92"/>
    <mergeCell ref="C96:D96"/>
    <mergeCell ref="G92:I92"/>
    <mergeCell ref="G93:I93"/>
    <mergeCell ref="G96:I96"/>
    <mergeCell ref="C94:D94"/>
    <mergeCell ref="G94:I94"/>
    <mergeCell ref="G95:I95"/>
    <mergeCell ref="C14:D14"/>
    <mergeCell ref="C15:D15"/>
    <mergeCell ref="G14:I14"/>
    <mergeCell ref="G15:I15"/>
    <mergeCell ref="B846:C846"/>
    <mergeCell ref="B754:C754"/>
    <mergeCell ref="F754:G754"/>
    <mergeCell ref="B755:C755"/>
    <mergeCell ref="F755:G755"/>
    <mergeCell ref="B756:C756"/>
    <mergeCell ref="F756:G756"/>
    <mergeCell ref="B838:C838"/>
    <mergeCell ref="F838:G838"/>
    <mergeCell ref="F839:G839"/>
    <mergeCell ref="B841:C841"/>
    <mergeCell ref="F841:G841"/>
    <mergeCell ref="B836:C836"/>
    <mergeCell ref="F836:G836"/>
    <mergeCell ref="B837:C837"/>
    <mergeCell ref="F837:G837"/>
    <mergeCell ref="B831:C831"/>
    <mergeCell ref="F831:G831"/>
    <mergeCell ref="B835:C835"/>
    <mergeCell ref="F835:G835"/>
    <mergeCell ref="F828:G828"/>
    <mergeCell ref="F829:G829"/>
    <mergeCell ref="B830:C830"/>
    <mergeCell ref="F830:G830"/>
    <mergeCell ref="F825:G825"/>
    <mergeCell ref="B826:C826"/>
    <mergeCell ref="F826:G826"/>
    <mergeCell ref="B827:C827"/>
    <mergeCell ref="F827:G827"/>
    <mergeCell ref="B822:C822"/>
    <mergeCell ref="F822:G822"/>
    <mergeCell ref="B823:C823"/>
    <mergeCell ref="F823:G823"/>
    <mergeCell ref="B820:C820"/>
    <mergeCell ref="F820:G820"/>
    <mergeCell ref="B821:C821"/>
    <mergeCell ref="F821:G821"/>
    <mergeCell ref="B818:C818"/>
    <mergeCell ref="F818:G818"/>
    <mergeCell ref="B819:C819"/>
    <mergeCell ref="F819:G819"/>
    <mergeCell ref="B816:C816"/>
    <mergeCell ref="F816:G816"/>
    <mergeCell ref="B817:C817"/>
    <mergeCell ref="F817:G817"/>
    <mergeCell ref="G797:I797"/>
    <mergeCell ref="C798:D798"/>
    <mergeCell ref="G798:I798"/>
    <mergeCell ref="A791:I791"/>
    <mergeCell ref="A792:I792"/>
    <mergeCell ref="A793:I793"/>
    <mergeCell ref="C796:D796"/>
    <mergeCell ref="G796:I796"/>
    <mergeCell ref="C786:D786"/>
    <mergeCell ref="E787:H787"/>
    <mergeCell ref="E788:H788"/>
    <mergeCell ref="A790:I790"/>
    <mergeCell ref="E786:H786"/>
    <mergeCell ref="C425:D425"/>
    <mergeCell ref="E784:H784"/>
    <mergeCell ref="C785:D785"/>
    <mergeCell ref="E785:H785"/>
    <mergeCell ref="B770:C770"/>
    <mergeCell ref="B753:C753"/>
    <mergeCell ref="F753:G753"/>
    <mergeCell ref="B759:C759"/>
    <mergeCell ref="F759:G759"/>
    <mergeCell ref="F763:G763"/>
    <mergeCell ref="B288:C288"/>
    <mergeCell ref="F288:G288"/>
    <mergeCell ref="B291:C291"/>
    <mergeCell ref="F291:G291"/>
    <mergeCell ref="B292:C292"/>
    <mergeCell ref="F292:G292"/>
    <mergeCell ref="B293:C293"/>
    <mergeCell ref="F293:G293"/>
    <mergeCell ref="B54:C54"/>
    <mergeCell ref="F54:G54"/>
    <mergeCell ref="C20:D20"/>
    <mergeCell ref="C38:D38"/>
    <mergeCell ref="F46:G46"/>
    <mergeCell ref="B46:C46"/>
    <mergeCell ref="G21:I21"/>
    <mergeCell ref="F39:G39"/>
    <mergeCell ref="F40:G40"/>
    <mergeCell ref="F41:G41"/>
    <mergeCell ref="B765:C765"/>
    <mergeCell ref="F765:G765"/>
    <mergeCell ref="B760:C760"/>
    <mergeCell ref="F760:G760"/>
    <mergeCell ref="B761:C761"/>
    <mergeCell ref="F761:G761"/>
    <mergeCell ref="B762:C762"/>
    <mergeCell ref="F762:G762"/>
    <mergeCell ref="B752:C752"/>
    <mergeCell ref="F752:G752"/>
    <mergeCell ref="F747:G747"/>
    <mergeCell ref="B748:C748"/>
    <mergeCell ref="F748:G748"/>
    <mergeCell ref="B749:C749"/>
    <mergeCell ref="F749:G749"/>
    <mergeCell ref="F750:G750"/>
    <mergeCell ref="F751:G751"/>
    <mergeCell ref="B744:C744"/>
    <mergeCell ref="F744:G744"/>
    <mergeCell ref="B745:C745"/>
    <mergeCell ref="F745:G745"/>
    <mergeCell ref="B742:C742"/>
    <mergeCell ref="F742:G742"/>
    <mergeCell ref="B743:C743"/>
    <mergeCell ref="F743:G743"/>
    <mergeCell ref="B740:C740"/>
    <mergeCell ref="F740:G740"/>
    <mergeCell ref="B741:C741"/>
    <mergeCell ref="F741:G741"/>
    <mergeCell ref="B738:C738"/>
    <mergeCell ref="F738:G738"/>
    <mergeCell ref="B739:C739"/>
    <mergeCell ref="F739:G739"/>
    <mergeCell ref="G721:I721"/>
    <mergeCell ref="C722:D722"/>
    <mergeCell ref="G722:I722"/>
    <mergeCell ref="C723:D723"/>
    <mergeCell ref="G723:I723"/>
    <mergeCell ref="C719:D719"/>
    <mergeCell ref="G719:I719"/>
    <mergeCell ref="C720:D720"/>
    <mergeCell ref="G720:I720"/>
    <mergeCell ref="A714:I714"/>
    <mergeCell ref="A715:I715"/>
    <mergeCell ref="C718:D718"/>
    <mergeCell ref="G718:I718"/>
    <mergeCell ref="E709:H709"/>
    <mergeCell ref="E710:H710"/>
    <mergeCell ref="A712:I712"/>
    <mergeCell ref="A713:I713"/>
    <mergeCell ref="E706:H706"/>
    <mergeCell ref="C707:D707"/>
    <mergeCell ref="E707:H707"/>
    <mergeCell ref="C708:D708"/>
    <mergeCell ref="E708:H708"/>
    <mergeCell ref="E472:H472"/>
    <mergeCell ref="C473:D473"/>
    <mergeCell ref="E473:H473"/>
    <mergeCell ref="B39:C39"/>
    <mergeCell ref="B40:C40"/>
    <mergeCell ref="B41:C41"/>
    <mergeCell ref="B42:C42"/>
    <mergeCell ref="B50:C50"/>
    <mergeCell ref="B51:C51"/>
    <mergeCell ref="B62:C62"/>
    <mergeCell ref="E3:H3"/>
    <mergeCell ref="E4:H4"/>
    <mergeCell ref="B191:C191"/>
    <mergeCell ref="B194:C194"/>
    <mergeCell ref="E81:H81"/>
    <mergeCell ref="C82:D82"/>
    <mergeCell ref="A10:I10"/>
    <mergeCell ref="A9:I9"/>
    <mergeCell ref="A11:I11"/>
    <mergeCell ref="A12:I12"/>
    <mergeCell ref="G37:I37"/>
    <mergeCell ref="G16:I16"/>
    <mergeCell ref="G17:I17"/>
    <mergeCell ref="G18:I18"/>
    <mergeCell ref="G20:I20"/>
    <mergeCell ref="C16:D16"/>
    <mergeCell ref="C18:D18"/>
    <mergeCell ref="C21:D21"/>
    <mergeCell ref="C37:D37"/>
    <mergeCell ref="C17:D17"/>
    <mergeCell ref="C19:D19"/>
    <mergeCell ref="E6:H6"/>
    <mergeCell ref="E7:H7"/>
    <mergeCell ref="C4:D4"/>
    <mergeCell ref="C5:D5"/>
    <mergeCell ref="E5:H5"/>
    <mergeCell ref="B47:C47"/>
    <mergeCell ref="F44:G44"/>
    <mergeCell ref="F45:G45"/>
    <mergeCell ref="F47:G47"/>
    <mergeCell ref="B43:C43"/>
    <mergeCell ref="B44:C44"/>
    <mergeCell ref="B45:C45"/>
    <mergeCell ref="F43:G43"/>
    <mergeCell ref="F42:G42"/>
    <mergeCell ref="F49:G49"/>
    <mergeCell ref="F50:G50"/>
    <mergeCell ref="F51:G51"/>
    <mergeCell ref="F52:G52"/>
    <mergeCell ref="B70:C70"/>
    <mergeCell ref="F53:G53"/>
    <mergeCell ref="B59:C59"/>
    <mergeCell ref="B60:C60"/>
    <mergeCell ref="B61:C61"/>
    <mergeCell ref="F59:G59"/>
    <mergeCell ref="F60:G60"/>
    <mergeCell ref="F61:G61"/>
    <mergeCell ref="F62:G62"/>
    <mergeCell ref="F63:G63"/>
    <mergeCell ref="B55:C55"/>
    <mergeCell ref="B65:C65"/>
    <mergeCell ref="F55:G55"/>
    <mergeCell ref="F65:G65"/>
    <mergeCell ref="E82:H82"/>
    <mergeCell ref="C83:D83"/>
    <mergeCell ref="E84:H84"/>
    <mergeCell ref="E85:H85"/>
    <mergeCell ref="E83:H83"/>
    <mergeCell ref="A87:I87"/>
    <mergeCell ref="A88:I88"/>
    <mergeCell ref="A89:I89"/>
    <mergeCell ref="A90:I90"/>
    <mergeCell ref="C97:D97"/>
    <mergeCell ref="G97:I97"/>
    <mergeCell ref="C95:D95"/>
    <mergeCell ref="G98:I98"/>
    <mergeCell ref="C98:D98"/>
    <mergeCell ref="C99:D99"/>
    <mergeCell ref="G99:I99"/>
    <mergeCell ref="C100:D100"/>
    <mergeCell ref="G100:I100"/>
    <mergeCell ref="B113:C113"/>
    <mergeCell ref="F113:G113"/>
    <mergeCell ref="B114:C114"/>
    <mergeCell ref="F114:G114"/>
    <mergeCell ref="B115:C115"/>
    <mergeCell ref="F115:G115"/>
    <mergeCell ref="B116:C116"/>
    <mergeCell ref="F116:G116"/>
    <mergeCell ref="B117:C117"/>
    <mergeCell ref="F117:G117"/>
    <mergeCell ref="B118:C118"/>
    <mergeCell ref="F118:G118"/>
    <mergeCell ref="B119:C119"/>
    <mergeCell ref="F119:G119"/>
    <mergeCell ref="B120:C120"/>
    <mergeCell ref="F120:G120"/>
    <mergeCell ref="F122:G122"/>
    <mergeCell ref="B123:C123"/>
    <mergeCell ref="F123:G123"/>
    <mergeCell ref="B124:C124"/>
    <mergeCell ref="F124:G124"/>
    <mergeCell ref="F125:G125"/>
    <mergeCell ref="F126:G126"/>
    <mergeCell ref="B128:C128"/>
    <mergeCell ref="F128:G128"/>
    <mergeCell ref="B132:C132"/>
    <mergeCell ref="F132:G132"/>
    <mergeCell ref="B133:C133"/>
    <mergeCell ref="F133:G133"/>
    <mergeCell ref="B134:C134"/>
    <mergeCell ref="F134:G134"/>
    <mergeCell ref="B135:C135"/>
    <mergeCell ref="F135:G135"/>
    <mergeCell ref="F136:G136"/>
    <mergeCell ref="B138:C138"/>
    <mergeCell ref="F138:G138"/>
    <mergeCell ref="B143:C143"/>
    <mergeCell ref="E159:H159"/>
    <mergeCell ref="C160:D160"/>
    <mergeCell ref="E160:H160"/>
    <mergeCell ref="C161:D161"/>
    <mergeCell ref="E161:H161"/>
    <mergeCell ref="E162:H162"/>
    <mergeCell ref="E163:H163"/>
    <mergeCell ref="A165:I165"/>
    <mergeCell ref="A166:I166"/>
    <mergeCell ref="A167:I167"/>
    <mergeCell ref="A168:I168"/>
    <mergeCell ref="C172:D172"/>
    <mergeCell ref="G172:I172"/>
    <mergeCell ref="G170:I170"/>
    <mergeCell ref="C171:D171"/>
    <mergeCell ref="G174:I174"/>
    <mergeCell ref="C175:D175"/>
    <mergeCell ref="G175:I175"/>
    <mergeCell ref="G176:I176"/>
    <mergeCell ref="C176:D176"/>
    <mergeCell ref="C174:D174"/>
    <mergeCell ref="G177:I177"/>
    <mergeCell ref="C178:D178"/>
    <mergeCell ref="G178:I178"/>
    <mergeCell ref="F191:G191"/>
    <mergeCell ref="C177:D177"/>
    <mergeCell ref="C179:D179"/>
    <mergeCell ref="G179:I179"/>
    <mergeCell ref="G180:I180"/>
    <mergeCell ref="G181:I181"/>
    <mergeCell ref="F192:G192"/>
    <mergeCell ref="B193:C193"/>
    <mergeCell ref="F193:G193"/>
    <mergeCell ref="F194:G194"/>
    <mergeCell ref="B192:C192"/>
    <mergeCell ref="F195:G195"/>
    <mergeCell ref="B196:C196"/>
    <mergeCell ref="F196:G196"/>
    <mergeCell ref="B197:C197"/>
    <mergeCell ref="F197:G197"/>
    <mergeCell ref="B195:C195"/>
    <mergeCell ref="F199:G199"/>
    <mergeCell ref="B198:C198"/>
    <mergeCell ref="F198:G198"/>
    <mergeCell ref="F201:G201"/>
    <mergeCell ref="B199:C199"/>
    <mergeCell ref="F202:G202"/>
    <mergeCell ref="B203:C203"/>
    <mergeCell ref="F203:G203"/>
    <mergeCell ref="F204:G204"/>
    <mergeCell ref="B202:C202"/>
    <mergeCell ref="F205:G205"/>
    <mergeCell ref="B207:C207"/>
    <mergeCell ref="F207:G207"/>
    <mergeCell ref="B206:C206"/>
    <mergeCell ref="F206:G206"/>
    <mergeCell ref="F211:G211"/>
    <mergeCell ref="B212:C212"/>
    <mergeCell ref="F212:G212"/>
    <mergeCell ref="B213:C213"/>
    <mergeCell ref="F213:G213"/>
    <mergeCell ref="B211:C211"/>
    <mergeCell ref="B214:C214"/>
    <mergeCell ref="F214:G214"/>
    <mergeCell ref="F215:G215"/>
    <mergeCell ref="B217:C217"/>
    <mergeCell ref="F217:G217"/>
    <mergeCell ref="B222:C222"/>
    <mergeCell ref="E237:H237"/>
    <mergeCell ref="C238:D238"/>
    <mergeCell ref="E238:H238"/>
    <mergeCell ref="C239:D239"/>
    <mergeCell ref="E239:H239"/>
    <mergeCell ref="E240:H240"/>
    <mergeCell ref="E241:H241"/>
    <mergeCell ref="A243:I243"/>
    <mergeCell ref="A244:I244"/>
    <mergeCell ref="A245:I245"/>
    <mergeCell ref="A246:I246"/>
    <mergeCell ref="C249:D249"/>
    <mergeCell ref="G249:I249"/>
    <mergeCell ref="G250:I250"/>
    <mergeCell ref="C251:D251"/>
    <mergeCell ref="G251:I251"/>
    <mergeCell ref="G252:I252"/>
    <mergeCell ref="C250:D250"/>
    <mergeCell ref="C252:D252"/>
    <mergeCell ref="C253:D253"/>
    <mergeCell ref="G253:I253"/>
    <mergeCell ref="C254:D254"/>
    <mergeCell ref="G254:I254"/>
    <mergeCell ref="B270:C270"/>
    <mergeCell ref="F270:G270"/>
    <mergeCell ref="C257:D257"/>
    <mergeCell ref="C258:D258"/>
    <mergeCell ref="C259:D259"/>
    <mergeCell ref="G259:I259"/>
    <mergeCell ref="G260:I260"/>
    <mergeCell ref="G258:I258"/>
    <mergeCell ref="B271:C271"/>
    <mergeCell ref="F271:G271"/>
    <mergeCell ref="B272:C272"/>
    <mergeCell ref="F272:G272"/>
    <mergeCell ref="B273:C273"/>
    <mergeCell ref="F273:G273"/>
    <mergeCell ref="B274:C274"/>
    <mergeCell ref="F274:G274"/>
    <mergeCell ref="B275:C275"/>
    <mergeCell ref="F275:G275"/>
    <mergeCell ref="B276:C276"/>
    <mergeCell ref="F276:G276"/>
    <mergeCell ref="B279:C279"/>
    <mergeCell ref="F279:G279"/>
    <mergeCell ref="B277:C277"/>
    <mergeCell ref="F277:G277"/>
    <mergeCell ref="B278:C278"/>
    <mergeCell ref="F278:G278"/>
    <mergeCell ref="F281:G281"/>
    <mergeCell ref="B282:C282"/>
    <mergeCell ref="F282:G282"/>
    <mergeCell ref="B283:C283"/>
    <mergeCell ref="F283:G283"/>
    <mergeCell ref="F284:G284"/>
    <mergeCell ref="F285:G285"/>
    <mergeCell ref="B287:C287"/>
    <mergeCell ref="F287:G287"/>
    <mergeCell ref="B286:C286"/>
    <mergeCell ref="F286:G286"/>
    <mergeCell ref="B294:C294"/>
    <mergeCell ref="F294:G294"/>
    <mergeCell ref="F295:G295"/>
    <mergeCell ref="B297:C297"/>
    <mergeCell ref="F297:G297"/>
    <mergeCell ref="B302:C302"/>
    <mergeCell ref="E316:H316"/>
    <mergeCell ref="C317:D317"/>
    <mergeCell ref="E317:H317"/>
    <mergeCell ref="C318:D318"/>
    <mergeCell ref="E319:H319"/>
    <mergeCell ref="E320:H320"/>
    <mergeCell ref="A322:I322"/>
    <mergeCell ref="E318:H318"/>
    <mergeCell ref="A323:I323"/>
    <mergeCell ref="A324:I324"/>
    <mergeCell ref="A325:I325"/>
    <mergeCell ref="C328:D328"/>
    <mergeCell ref="G328:I328"/>
    <mergeCell ref="G329:I329"/>
    <mergeCell ref="C330:D330"/>
    <mergeCell ref="G330:I330"/>
    <mergeCell ref="G331:I331"/>
    <mergeCell ref="C329:D329"/>
    <mergeCell ref="C331:D331"/>
    <mergeCell ref="C332:D332"/>
    <mergeCell ref="G332:I332"/>
    <mergeCell ref="C333:D333"/>
    <mergeCell ref="G333:I333"/>
    <mergeCell ref="F348:G348"/>
    <mergeCell ref="B349:C349"/>
    <mergeCell ref="F349:G349"/>
    <mergeCell ref="B350:C350"/>
    <mergeCell ref="F350:G350"/>
    <mergeCell ref="F351:G351"/>
    <mergeCell ref="B352:C352"/>
    <mergeCell ref="F352:G352"/>
    <mergeCell ref="B353:C353"/>
    <mergeCell ref="F353:G353"/>
    <mergeCell ref="B351:C351"/>
    <mergeCell ref="F354:G354"/>
    <mergeCell ref="B356:C356"/>
    <mergeCell ref="F356:G356"/>
    <mergeCell ref="B355:C355"/>
    <mergeCell ref="F355:G355"/>
    <mergeCell ref="B354:C354"/>
    <mergeCell ref="F358:G358"/>
    <mergeCell ref="B359:C359"/>
    <mergeCell ref="F359:G359"/>
    <mergeCell ref="B360:C360"/>
    <mergeCell ref="F360:G360"/>
    <mergeCell ref="F361:G361"/>
    <mergeCell ref="F362:G362"/>
    <mergeCell ref="B364:C364"/>
    <mergeCell ref="F364:G364"/>
    <mergeCell ref="B363:C363"/>
    <mergeCell ref="F363:G363"/>
    <mergeCell ref="F368:G368"/>
    <mergeCell ref="B369:C369"/>
    <mergeCell ref="F369:G369"/>
    <mergeCell ref="B370:C370"/>
    <mergeCell ref="F370:G370"/>
    <mergeCell ref="B368:C368"/>
    <mergeCell ref="F371:G371"/>
    <mergeCell ref="F372:G372"/>
    <mergeCell ref="B374:C374"/>
    <mergeCell ref="F374:G374"/>
    <mergeCell ref="B371:C371"/>
    <mergeCell ref="E394:H394"/>
    <mergeCell ref="C395:D395"/>
    <mergeCell ref="E395:H395"/>
    <mergeCell ref="C396:D396"/>
    <mergeCell ref="E396:H396"/>
    <mergeCell ref="E397:H397"/>
    <mergeCell ref="E398:H398"/>
    <mergeCell ref="A400:I400"/>
    <mergeCell ref="A401:I401"/>
    <mergeCell ref="A402:I402"/>
    <mergeCell ref="A403:I403"/>
    <mergeCell ref="C406:D406"/>
    <mergeCell ref="G406:I406"/>
    <mergeCell ref="G407:I407"/>
    <mergeCell ref="C408:D408"/>
    <mergeCell ref="G408:I408"/>
    <mergeCell ref="G409:I409"/>
    <mergeCell ref="C407:D407"/>
    <mergeCell ref="C410:D410"/>
    <mergeCell ref="G410:I410"/>
    <mergeCell ref="C411:D411"/>
    <mergeCell ref="G411:I411"/>
    <mergeCell ref="B426:C426"/>
    <mergeCell ref="F426:G426"/>
    <mergeCell ref="B427:C427"/>
    <mergeCell ref="F427:G427"/>
    <mergeCell ref="B428:C428"/>
    <mergeCell ref="F428:G428"/>
    <mergeCell ref="B429:C429"/>
    <mergeCell ref="F429:G429"/>
    <mergeCell ref="B430:C430"/>
    <mergeCell ref="F430:G430"/>
    <mergeCell ref="B431:C431"/>
    <mergeCell ref="F431:G431"/>
    <mergeCell ref="B432:C432"/>
    <mergeCell ref="F432:G432"/>
    <mergeCell ref="B434:C434"/>
    <mergeCell ref="F434:G434"/>
    <mergeCell ref="F436:G436"/>
    <mergeCell ref="B437:C437"/>
    <mergeCell ref="F437:G437"/>
    <mergeCell ref="B438:C438"/>
    <mergeCell ref="F438:G438"/>
    <mergeCell ref="F439:G439"/>
    <mergeCell ref="F440:G440"/>
    <mergeCell ref="B442:C442"/>
    <mergeCell ref="F442:G442"/>
    <mergeCell ref="B446:C446"/>
    <mergeCell ref="F446:G446"/>
    <mergeCell ref="B447:C447"/>
    <mergeCell ref="F447:G447"/>
    <mergeCell ref="B448:C448"/>
    <mergeCell ref="F448:G448"/>
    <mergeCell ref="B449:C449"/>
    <mergeCell ref="F449:G449"/>
    <mergeCell ref="F450:G450"/>
    <mergeCell ref="B452:C452"/>
    <mergeCell ref="F452:G452"/>
    <mergeCell ref="B457:C457"/>
    <mergeCell ref="C474:D474"/>
    <mergeCell ref="E475:H475"/>
    <mergeCell ref="E476:H476"/>
    <mergeCell ref="A478:I478"/>
    <mergeCell ref="E474:H474"/>
    <mergeCell ref="A479:I479"/>
    <mergeCell ref="A480:I480"/>
    <mergeCell ref="A481:I481"/>
    <mergeCell ref="C484:D484"/>
    <mergeCell ref="G484:I484"/>
    <mergeCell ref="C485:D485"/>
    <mergeCell ref="G485:I485"/>
    <mergeCell ref="C486:D486"/>
    <mergeCell ref="G486:I486"/>
    <mergeCell ref="C487:D487"/>
    <mergeCell ref="G487:I487"/>
    <mergeCell ref="C488:D488"/>
    <mergeCell ref="G488:I488"/>
    <mergeCell ref="C489:D489"/>
    <mergeCell ref="G489:I489"/>
    <mergeCell ref="B504:C504"/>
    <mergeCell ref="F504:G504"/>
    <mergeCell ref="G490:I490"/>
    <mergeCell ref="C490:D490"/>
    <mergeCell ref="B505:C505"/>
    <mergeCell ref="F505:G505"/>
    <mergeCell ref="B506:C506"/>
    <mergeCell ref="F506:G506"/>
    <mergeCell ref="B507:C507"/>
    <mergeCell ref="F507:G507"/>
    <mergeCell ref="B508:C508"/>
    <mergeCell ref="F508:G508"/>
    <mergeCell ref="B512:C512"/>
    <mergeCell ref="F512:G512"/>
    <mergeCell ref="B509:C509"/>
    <mergeCell ref="F509:G509"/>
    <mergeCell ref="B511:C511"/>
    <mergeCell ref="F511:G511"/>
    <mergeCell ref="B510:C510"/>
    <mergeCell ref="F510:G510"/>
    <mergeCell ref="F514:G514"/>
    <mergeCell ref="B515:C515"/>
    <mergeCell ref="F515:G515"/>
    <mergeCell ref="B516:C516"/>
    <mergeCell ref="F516:G516"/>
    <mergeCell ref="F517:G517"/>
    <mergeCell ref="F518:G518"/>
    <mergeCell ref="B520:C520"/>
    <mergeCell ref="F520:G520"/>
    <mergeCell ref="B519:C519"/>
    <mergeCell ref="B524:C524"/>
    <mergeCell ref="F524:G524"/>
    <mergeCell ref="B525:C525"/>
    <mergeCell ref="F525:G525"/>
    <mergeCell ref="B526:C526"/>
    <mergeCell ref="F526:G526"/>
    <mergeCell ref="B527:C527"/>
    <mergeCell ref="F527:G527"/>
    <mergeCell ref="F528:G528"/>
    <mergeCell ref="B530:C530"/>
    <mergeCell ref="F530:G530"/>
    <mergeCell ref="B535:C535"/>
    <mergeCell ref="E550:H550"/>
    <mergeCell ref="C551:D551"/>
    <mergeCell ref="E551:H551"/>
    <mergeCell ref="C552:D552"/>
    <mergeCell ref="E552:H552"/>
    <mergeCell ref="E553:H553"/>
    <mergeCell ref="E554:H554"/>
    <mergeCell ref="A556:I556"/>
    <mergeCell ref="A557:I557"/>
    <mergeCell ref="A558:I558"/>
    <mergeCell ref="A559:I559"/>
    <mergeCell ref="C562:D562"/>
    <mergeCell ref="G562:I562"/>
    <mergeCell ref="C563:D563"/>
    <mergeCell ref="G563:I563"/>
    <mergeCell ref="C564:D564"/>
    <mergeCell ref="G564:I564"/>
    <mergeCell ref="C565:D565"/>
    <mergeCell ref="G565:I565"/>
    <mergeCell ref="C566:D566"/>
    <mergeCell ref="G566:I566"/>
    <mergeCell ref="C567:D567"/>
    <mergeCell ref="G567:I567"/>
    <mergeCell ref="B582:C582"/>
    <mergeCell ref="F582:G582"/>
    <mergeCell ref="B584:C584"/>
    <mergeCell ref="F584:G584"/>
    <mergeCell ref="F587:G587"/>
    <mergeCell ref="B588:C588"/>
    <mergeCell ref="F588:G588"/>
    <mergeCell ref="B585:C585"/>
    <mergeCell ref="F585:G585"/>
    <mergeCell ref="B586:C586"/>
    <mergeCell ref="F586:G586"/>
    <mergeCell ref="B598:C598"/>
    <mergeCell ref="F598:G598"/>
    <mergeCell ref="F592:G592"/>
    <mergeCell ref="B593:C593"/>
    <mergeCell ref="F593:G593"/>
    <mergeCell ref="B594:C594"/>
    <mergeCell ref="F594:G594"/>
    <mergeCell ref="B602:C602"/>
    <mergeCell ref="F602:G602"/>
    <mergeCell ref="B603:C603"/>
    <mergeCell ref="F603:G603"/>
    <mergeCell ref="B604:C604"/>
    <mergeCell ref="F604:G604"/>
    <mergeCell ref="B605:C605"/>
    <mergeCell ref="F605:G605"/>
    <mergeCell ref="F606:G606"/>
    <mergeCell ref="B608:C608"/>
    <mergeCell ref="F608:G608"/>
    <mergeCell ref="B613:C613"/>
    <mergeCell ref="E628:H628"/>
    <mergeCell ref="C629:D629"/>
    <mergeCell ref="E629:H629"/>
    <mergeCell ref="C630:D630"/>
    <mergeCell ref="E630:H630"/>
    <mergeCell ref="E631:H631"/>
    <mergeCell ref="E632:H632"/>
    <mergeCell ref="A634:I634"/>
    <mergeCell ref="A635:I635"/>
    <mergeCell ref="A636:I636"/>
    <mergeCell ref="A637:I637"/>
    <mergeCell ref="C640:D640"/>
    <mergeCell ref="G640:I640"/>
    <mergeCell ref="C641:D641"/>
    <mergeCell ref="G641:I641"/>
    <mergeCell ref="C642:D642"/>
    <mergeCell ref="G642:I642"/>
    <mergeCell ref="G643:I643"/>
    <mergeCell ref="C644:D644"/>
    <mergeCell ref="G644:I644"/>
    <mergeCell ref="C645:D645"/>
    <mergeCell ref="G645:I645"/>
    <mergeCell ref="C643:D643"/>
    <mergeCell ref="B660:C660"/>
    <mergeCell ref="F660:G660"/>
    <mergeCell ref="B661:C661"/>
    <mergeCell ref="F661:G661"/>
    <mergeCell ref="B662:C662"/>
    <mergeCell ref="F662:G662"/>
    <mergeCell ref="B663:C663"/>
    <mergeCell ref="F663:G663"/>
    <mergeCell ref="B664:C664"/>
    <mergeCell ref="F664:G664"/>
    <mergeCell ref="B665:C665"/>
    <mergeCell ref="F665:G665"/>
    <mergeCell ref="B667:C667"/>
    <mergeCell ref="F667:G667"/>
    <mergeCell ref="B668:C668"/>
    <mergeCell ref="F668:G668"/>
    <mergeCell ref="F670:G670"/>
    <mergeCell ref="B671:C671"/>
    <mergeCell ref="F671:G671"/>
    <mergeCell ref="B672:C672"/>
    <mergeCell ref="F672:G672"/>
    <mergeCell ref="B676:C676"/>
    <mergeCell ref="F676:G676"/>
    <mergeCell ref="B675:C675"/>
    <mergeCell ref="F675:G675"/>
    <mergeCell ref="B691:C691"/>
    <mergeCell ref="B682:C682"/>
    <mergeCell ref="F682:G682"/>
    <mergeCell ref="B683:C683"/>
    <mergeCell ref="F683:G683"/>
    <mergeCell ref="B587:C587"/>
    <mergeCell ref="F684:G684"/>
    <mergeCell ref="B686:C686"/>
    <mergeCell ref="F686:G686"/>
    <mergeCell ref="B680:C680"/>
    <mergeCell ref="F680:G680"/>
    <mergeCell ref="B681:C681"/>
    <mergeCell ref="F681:G681"/>
    <mergeCell ref="F673:G673"/>
    <mergeCell ref="F674:G674"/>
    <mergeCell ref="F519:G519"/>
    <mergeCell ref="F521:G521"/>
    <mergeCell ref="B597:C597"/>
    <mergeCell ref="F597:G597"/>
    <mergeCell ref="F595:G595"/>
    <mergeCell ref="F596:G596"/>
    <mergeCell ref="B589:C589"/>
    <mergeCell ref="F589:G589"/>
    <mergeCell ref="B590:C590"/>
    <mergeCell ref="F590:G590"/>
    <mergeCell ref="C799:D799"/>
    <mergeCell ref="B666:C666"/>
    <mergeCell ref="F666:G666"/>
    <mergeCell ref="B433:C433"/>
    <mergeCell ref="F433:G433"/>
    <mergeCell ref="B441:C441"/>
    <mergeCell ref="F441:G441"/>
    <mergeCell ref="B443:C443"/>
    <mergeCell ref="F443:G443"/>
    <mergeCell ref="B521:C521"/>
  </mergeCells>
  <hyperlinks>
    <hyperlink ref="I121" r:id="rId1" display="=@SUM(H27:H29)"/>
    <hyperlink ref="I140" r:id="rId2" display="=@SUM(H27:H29)"/>
    <hyperlink ref="I200" r:id="rId3" display="=@SUM(H27:H29)"/>
    <hyperlink ref="I219" r:id="rId4" display="=@SUM(H27:H29)"/>
    <hyperlink ref="I280" r:id="rId5" display="=@SUM(H27:H29)"/>
    <hyperlink ref="I299" r:id="rId6" display="=@SUM(H27:H29)"/>
    <hyperlink ref="I357" r:id="rId7" display="=@SUM(H27:H29)"/>
    <hyperlink ref="I376" r:id="rId8" display="=@SUM(H27:H29)"/>
    <hyperlink ref="I435" r:id="rId9" display="=@SUM(H27:H29)"/>
    <hyperlink ref="I454" r:id="rId10" display="=@SUM(H27:H29)"/>
    <hyperlink ref="I130" r:id="rId11" display="=@SUM(H27:H29)"/>
    <hyperlink ref="I289" r:id="rId12" display="=@SUM(H27:H29)"/>
    <hyperlink ref="I444" r:id="rId13" display="=@SUM(H27:H29)"/>
    <hyperlink ref="I513" r:id="rId14" display="=@SUM(H27:H29)"/>
    <hyperlink ref="I532" r:id="rId15" display="=@SUM(H27:H29)"/>
    <hyperlink ref="I591" r:id="rId16" display="=@SUM(H27:H29)"/>
    <hyperlink ref="I610" r:id="rId17" display="=@SUM(H27:H29)"/>
    <hyperlink ref="I669" r:id="rId18" display="=@SUM(H27:H29)"/>
    <hyperlink ref="I688" r:id="rId19" display="=@SUM(H27:H29)"/>
    <hyperlink ref="I522" r:id="rId20" display="=@SUM(H27:H29)"/>
    <hyperlink ref="I678" r:id="rId21" display="=@SUM(H27:H29)"/>
    <hyperlink ref="I746" r:id="rId22" display="=@SUM(H27:H29)"/>
    <hyperlink ref="I767" r:id="rId23" display="=@SUM(H27:H29)"/>
    <hyperlink ref="I757" r:id="rId24" display="=@SUM(H27:H29)"/>
    <hyperlink ref="I48" r:id="rId25" display="=@SUM(H27:H29)"/>
    <hyperlink ref="I67" r:id="rId26" display="=@SUM(H27:H29)"/>
    <hyperlink ref="I57" r:id="rId27" display="=@SUM(H27:H29)"/>
    <hyperlink ref="I209" r:id="rId28" display="=@SUM(H27:H29)"/>
    <hyperlink ref="I366" r:id="rId29" display="=@SUM(H27:H29)"/>
    <hyperlink ref="I600" r:id="rId30" display="=@SUM(H27:H29)"/>
    <hyperlink ref="I824" r:id="rId31" display="=@SUM(H27:H29)"/>
    <hyperlink ref="I843" r:id="rId32" display="=@SUM(H27:H29)"/>
    <hyperlink ref="I833" r:id="rId33" display="=@SUM(H27:H29)"/>
  </hyperlinks>
  <printOptions horizontalCentered="1"/>
  <pageMargins left="0.6" right="0.6" top="0.5" bottom="0.5" header="0.5" footer="0.5"/>
  <pageSetup horizontalDpi="300" verticalDpi="300" orientation="portrait" scale="60" r:id="rId35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2006-01-18T08:21:35Z</cp:lastPrinted>
  <dcterms:created xsi:type="dcterms:W3CDTF">1996-10-14T23:33:28Z</dcterms:created>
  <dcterms:modified xsi:type="dcterms:W3CDTF">2006-01-19T03:01:02Z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