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793" firstSheet="3" activeTab="9"/>
  </bookViews>
  <sheets>
    <sheet name="BAHAN DAN UPAH" sheetId="1" r:id="rId1"/>
    <sheet name="ANALISA" sheetId="2" r:id="rId2"/>
    <sheet name="BRIDGE" sheetId="3" r:id="rId3"/>
    <sheet name="CANAL I " sheetId="4" r:id="rId4"/>
    <sheet name="CANAL II" sheetId="5" r:id="rId5"/>
    <sheet name="CANAL III" sheetId="6" r:id="rId6"/>
    <sheet name="CANAL IV" sheetId="7" r:id="rId7"/>
    <sheet name="CANAL V" sheetId="8" r:id="rId8"/>
    <sheet name="CANAL VI" sheetId="9" r:id="rId9"/>
    <sheet name="CANAL VII" sheetId="10" r:id="rId10"/>
  </sheets>
  <definedNames>
    <definedName name="_xlnm.Print_Area" localSheetId="1">'ANALISA'!$A$1:$I$123</definedName>
    <definedName name="_xlnm.Print_Area" localSheetId="0">'BAHAN DAN UPAH'!$A$1:$I$25</definedName>
    <definedName name="_xlnm.Print_Area" localSheetId="2">'BRIDGE'!$A$1:$K$61</definedName>
    <definedName name="_xlnm.Print_Area" localSheetId="3">'CANAL I '!$A$28:$J$70</definedName>
    <definedName name="_xlnm.Print_Area" localSheetId="4">'CANAL II'!$A$28:$J$70</definedName>
    <definedName name="_xlnm.Print_Area" localSheetId="5">'CANAL III'!$A$28:$J$70</definedName>
    <definedName name="_xlnm.Print_Area" localSheetId="6">'CANAL IV'!$A$28:$J$70</definedName>
    <definedName name="_xlnm.Print_Area" localSheetId="7">'CANAL V'!$A$28:$J$70</definedName>
    <definedName name="_xlnm.Print_Area" localSheetId="8">'CANAL VI'!$A$28:$J$70</definedName>
    <definedName name="_xlnm.Print_Area" localSheetId="9">'CANAL VII'!$A$28:$J$70</definedName>
    <definedName name="_xlnm.Print_Titles" localSheetId="1">'ANALISA'!$1:$14</definedName>
  </definedNames>
  <calcPr fullCalcOnLoad="1"/>
</workbook>
</file>

<file path=xl/sharedStrings.xml><?xml version="1.0" encoding="utf-8"?>
<sst xmlns="http://schemas.openxmlformats.org/spreadsheetml/2006/main" count="1059" uniqueCount="243">
  <si>
    <t>No.</t>
  </si>
  <si>
    <t>A.</t>
  </si>
  <si>
    <t>B.</t>
  </si>
  <si>
    <t>Lbr</t>
  </si>
  <si>
    <t>Bh</t>
  </si>
  <si>
    <t>M2</t>
  </si>
  <si>
    <t>M3</t>
  </si>
  <si>
    <t>Zak</t>
  </si>
  <si>
    <t>Kg</t>
  </si>
  <si>
    <t xml:space="preserve"> </t>
  </si>
  <si>
    <t>Cat Tembok</t>
  </si>
  <si>
    <t>Volume</t>
  </si>
  <si>
    <t>(Rp)</t>
  </si>
  <si>
    <t>I.</t>
  </si>
  <si>
    <t>II.</t>
  </si>
  <si>
    <t>Ls</t>
  </si>
  <si>
    <t>M'</t>
  </si>
  <si>
    <t>:</t>
  </si>
  <si>
    <t>III.</t>
  </si>
  <si>
    <t>IV.</t>
  </si>
  <si>
    <t>V.</t>
  </si>
  <si>
    <t>(1)</t>
  </si>
  <si>
    <t>(2)</t>
  </si>
  <si>
    <t>(3)</t>
  </si>
  <si>
    <t>(4)</t>
  </si>
  <si>
    <t>(5)</t>
  </si>
  <si>
    <t>(6)</t>
  </si>
  <si>
    <t>Total</t>
  </si>
  <si>
    <t>(7)</t>
  </si>
  <si>
    <t>Sub Jumlah</t>
  </si>
  <si>
    <t>Terbilang</t>
  </si>
  <si>
    <t>(Rp.)</t>
  </si>
  <si>
    <t>(8)</t>
  </si>
  <si>
    <t>T O T A L</t>
  </si>
  <si>
    <t>Taksir</t>
  </si>
  <si>
    <t>Unit</t>
  </si>
  <si>
    <t>M1</t>
  </si>
  <si>
    <t>-</t>
  </si>
  <si>
    <t>NO.</t>
  </si>
  <si>
    <t>Ltr</t>
  </si>
  <si>
    <t>Abutment</t>
  </si>
  <si>
    <t>penempatan Gelagar/skuur</t>
  </si>
  <si>
    <t>Teer</t>
  </si>
  <si>
    <t>C.</t>
  </si>
  <si>
    <t>Chain Saw</t>
  </si>
  <si>
    <t>Concrete Mixer</t>
  </si>
  <si>
    <t>Excavator 80 - 140 HP</t>
  </si>
  <si>
    <t>Buldozer 100 - 150 HP</t>
  </si>
  <si>
    <t>Dump Truck 3 - 4  M3</t>
  </si>
  <si>
    <t xml:space="preserve">Dump Truck </t>
  </si>
  <si>
    <t>Stamper</t>
  </si>
  <si>
    <t>Jack Hammer</t>
  </si>
  <si>
    <t>Generator Set</t>
  </si>
  <si>
    <t>Jam</t>
  </si>
  <si>
    <t>Set</t>
  </si>
  <si>
    <t>Alat Bantu</t>
  </si>
  <si>
    <t>Aspalt</t>
  </si>
  <si>
    <t>PROJECT</t>
  </si>
  <si>
    <t>WORK ITEM</t>
  </si>
  <si>
    <t>CODE</t>
  </si>
  <si>
    <t>NAME OF OWNER</t>
  </si>
  <si>
    <t>LOCATION</t>
  </si>
  <si>
    <t>Supporting Equipment</t>
  </si>
  <si>
    <t>Soil Filler</t>
  </si>
  <si>
    <t>Portland Cement</t>
  </si>
  <si>
    <t>Portland Cement (PC)</t>
  </si>
  <si>
    <t>Concrete Sand</t>
  </si>
  <si>
    <t>Agregat</t>
  </si>
  <si>
    <t>Form Timber</t>
  </si>
  <si>
    <t>Nail</t>
  </si>
  <si>
    <t>Concrete with K - 175 Quality</t>
  </si>
  <si>
    <t>Reinforcement Steel</t>
  </si>
  <si>
    <t>Reinforcement Wire</t>
  </si>
  <si>
    <t>River Stone</t>
  </si>
  <si>
    <t>1st Class Timber</t>
  </si>
  <si>
    <t xml:space="preserve">Agregat dia.  2/3 cm </t>
  </si>
  <si>
    <t xml:space="preserve">Agregat dia.  5/7 cm </t>
  </si>
  <si>
    <t xml:space="preserve">Zinc Plate with BJLS 20 </t>
  </si>
  <si>
    <t>Oil Painting</t>
  </si>
  <si>
    <t>1 M3 SOIL EXCAVATION</t>
  </si>
  <si>
    <t>1 M3 SOIL RE-FILL</t>
  </si>
  <si>
    <t>1 M2 SAND FILLER</t>
  </si>
  <si>
    <t>1 M' CONCRETE WITH K - 175 QUALITY</t>
  </si>
  <si>
    <t>1 M3 REINFORCEMENT CONCRETE WITH K - 175 QUALITY</t>
  </si>
  <si>
    <t>1 M3 RIVER STONE PAIRING</t>
  </si>
  <si>
    <t>1 M3 BRIDGE FLOORING</t>
  </si>
  <si>
    <t>1 M2 FLOORING COVER LAYING</t>
  </si>
  <si>
    <t>1 M2  PLESTERING</t>
  </si>
  <si>
    <t>1 M2 COATING FOR LOANNING</t>
  </si>
  <si>
    <t xml:space="preserve">1 M2 COATING FOR RAILING </t>
  </si>
  <si>
    <t>ANALIZE</t>
  </si>
  <si>
    <t>UNIT</t>
  </si>
  <si>
    <t>PRICE</t>
  </si>
  <si>
    <t>TOTAL</t>
  </si>
  <si>
    <t>SALARY+MATERIAL</t>
  </si>
  <si>
    <t>COST ESTIMATE</t>
  </si>
  <si>
    <t>PRELIMINARY WORK</t>
  </si>
  <si>
    <t>BRIDGE SUB STRUCTURE WORK</t>
  </si>
  <si>
    <t xml:space="preserve">Soil Excavation </t>
  </si>
  <si>
    <t xml:space="preserve">Reinforcement Concrete for Foundation </t>
  </si>
  <si>
    <t>BRIDGE UPPER STRUCTURE WORK</t>
  </si>
  <si>
    <t>EARTH WORK</t>
  </si>
  <si>
    <t>FINISHING WORK</t>
  </si>
  <si>
    <t>Plastering</t>
  </si>
  <si>
    <t xml:space="preserve">Reinforcement Concrete for Base Balk </t>
  </si>
  <si>
    <t>ROUNDED</t>
  </si>
  <si>
    <t>Analize</t>
  </si>
  <si>
    <t>Work Item</t>
  </si>
  <si>
    <t>Price</t>
  </si>
  <si>
    <t>Price                              (Rp.)</t>
  </si>
  <si>
    <t xml:space="preserve">REHABILITATION OF FISHPOND  </t>
  </si>
  <si>
    <t>KEMBANG TANJUNG SUB DISTRIC PIDIE DISTRIC NANGGROE ACEH DARRUSALAM</t>
  </si>
  <si>
    <t>REPLACEMENT OF SEMI PERMANENT BRIDGE WITH 6 METER SPAN</t>
  </si>
  <si>
    <t xml:space="preserve">JEUMANANG, PASI LHOK, LANCANG VILLAGES </t>
  </si>
  <si>
    <t>MATERIAL   (Rp.)</t>
  </si>
  <si>
    <t>COST ANALIZE</t>
  </si>
  <si>
    <t>Empat belas juta</t>
  </si>
  <si>
    <t>E X P L A N A T I O N</t>
  </si>
  <si>
    <t xml:space="preserve">WAGE/DAY </t>
  </si>
  <si>
    <t>WAGE/HOURS</t>
  </si>
  <si>
    <t>N O T E</t>
  </si>
  <si>
    <t xml:space="preserve">WAGES UNIT PRICE </t>
  </si>
  <si>
    <t>Foremen</t>
  </si>
  <si>
    <t>Non Skill Laborer</t>
  </si>
  <si>
    <t xml:space="preserve">Heavy Duty Operator </t>
  </si>
  <si>
    <t xml:space="preserve">Chain Saw Operator </t>
  </si>
  <si>
    <t>Assistent Operator</t>
  </si>
  <si>
    <t>Surveyor</t>
  </si>
  <si>
    <t>Assistent Surveyor</t>
  </si>
  <si>
    <t>Skill Laborer</t>
  </si>
  <si>
    <t xml:space="preserve">Chief Laborer </t>
  </si>
  <si>
    <t>Laborer</t>
  </si>
  <si>
    <t>BUILDING MATERIAL UNIT PRICE</t>
  </si>
  <si>
    <t xml:space="preserve">Common Timber </t>
  </si>
  <si>
    <t xml:space="preserve">1st Class Timber </t>
  </si>
  <si>
    <t xml:space="preserve">2nd Class Timber </t>
  </si>
  <si>
    <t>Log Timber dia. 15 Cm</t>
  </si>
  <si>
    <t xml:space="preserve">Plywood Nail </t>
  </si>
  <si>
    <t xml:space="preserve">Zincplate Nail </t>
  </si>
  <si>
    <t>Porland Cement @ 50 Kg</t>
  </si>
  <si>
    <t xml:space="preserve">Soil for Filler </t>
  </si>
  <si>
    <t xml:space="preserve">Sand for Filler </t>
  </si>
  <si>
    <t xml:space="preserve">Sand for Mortar </t>
  </si>
  <si>
    <t xml:space="preserve">Sand for Concrete </t>
  </si>
  <si>
    <t>Gravel</t>
  </si>
  <si>
    <t>Crushed Stone 2/3</t>
  </si>
  <si>
    <t>Crushed Stone  5/7</t>
  </si>
  <si>
    <t>Reinforced Concrete Steel</t>
  </si>
  <si>
    <t>Reinforced Concrete Wire</t>
  </si>
  <si>
    <t>IWF 300.150.6,5.9 Steel</t>
  </si>
  <si>
    <t>IWF 150.75.5.7 Steel</t>
  </si>
  <si>
    <t>IWF 250.125.6.9 Steel</t>
  </si>
  <si>
    <t>IWF 125.60.6.8 Steel</t>
  </si>
  <si>
    <t>L 75.75.7 Steel Profile</t>
  </si>
  <si>
    <t>L 60.60.6 Steel Profile</t>
  </si>
  <si>
    <t>Steel Aungkur</t>
  </si>
  <si>
    <t>Bolt</t>
  </si>
  <si>
    <t>Corrugated Zinc BJLS 20 K</t>
  </si>
  <si>
    <t>Zinc Rige BJLS 35 K</t>
  </si>
  <si>
    <t>Rubber Block</t>
  </si>
  <si>
    <t>Cast Iron dia. 1,5"</t>
  </si>
  <si>
    <t>PVC Pipe dia. 3/4"</t>
  </si>
  <si>
    <t>PVC Pipe dia. 4"</t>
  </si>
  <si>
    <t>Acrylic Painting</t>
  </si>
  <si>
    <t>Tinner for Painting</t>
  </si>
  <si>
    <t>Filler for Painting</t>
  </si>
  <si>
    <t>Base Painting</t>
  </si>
  <si>
    <t>Sand Paper</t>
  </si>
  <si>
    <t>Wood Painting</t>
  </si>
  <si>
    <t>Zinc Plate</t>
  </si>
  <si>
    <t>Gasoline</t>
  </si>
  <si>
    <t>Grase</t>
  </si>
  <si>
    <t xml:space="preserve">EQUIPMENT RENTAL UNIT PRICE </t>
  </si>
  <si>
    <t>LIST OF WAGES, BUILDING MATERIAL AND EQUIPMENT UNIT PRICE</t>
  </si>
  <si>
    <t>UNIT PRICE</t>
  </si>
  <si>
    <t>TRANSPORTATION</t>
  </si>
  <si>
    <t>PRICE ON LOCATION</t>
  </si>
  <si>
    <t>RENTAL COST/HOURS</t>
  </si>
  <si>
    <t>Solar</t>
  </si>
  <si>
    <t>Piece</t>
  </si>
  <si>
    <t>Litre</t>
  </si>
  <si>
    <t>Site Cleaning</t>
  </si>
  <si>
    <t>Setting Out</t>
  </si>
  <si>
    <t>Mobilization and Dembilization</t>
  </si>
  <si>
    <t>Mention</t>
  </si>
  <si>
    <t>Clean Out</t>
  </si>
  <si>
    <t xml:space="preserve">Soil Filler </t>
  </si>
  <si>
    <t>Soil Re-Filler</t>
  </si>
  <si>
    <t>Man-hours</t>
  </si>
  <si>
    <t>EARTH EXCAVATION WORK</t>
  </si>
  <si>
    <t xml:space="preserve">Soil Compcation </t>
  </si>
  <si>
    <t>CODE NUMBER</t>
  </si>
  <si>
    <t>Ø</t>
  </si>
  <si>
    <t>Install the IWF Steel 300.150.6,5.9 for Span Beam</t>
  </si>
  <si>
    <t xml:space="preserve">Install the IWF Steel 150.75.5.7 Branching Beam </t>
  </si>
  <si>
    <t xml:space="preserve">Install the L Steel Prifile  75.75.7 for Conecting </t>
  </si>
  <si>
    <t>Install the Steel L60.60.6 for Bridge Railing</t>
  </si>
  <si>
    <t xml:space="preserve">Bolt Ancho for Steel Conection </t>
  </si>
  <si>
    <t xml:space="preserve">Grade A Timber for Bridge Flooring </t>
  </si>
  <si>
    <t xml:space="preserve">Grade A Timber for Floor Covering </t>
  </si>
  <si>
    <t>Log Timber Ø  15 cm - 6 meter for Pile</t>
  </si>
  <si>
    <t>Piling of Log Timber Ø  15 cm - 6 meter for Pile</t>
  </si>
  <si>
    <t>Sand Filler under the Concrete Foundation</t>
  </si>
  <si>
    <t xml:space="preserve">Reinforcement Concrete for Running Plate </t>
  </si>
  <si>
    <t xml:space="preserve">Coating for Loaning </t>
  </si>
  <si>
    <t>Coaint For Bridge Railing</t>
  </si>
  <si>
    <t>Base Coat for Span Beam and Riling</t>
  </si>
  <si>
    <t>LANCANG VILLAGE</t>
  </si>
  <si>
    <t>Limestone (CaC04)</t>
  </si>
  <si>
    <t>1 M2 BASE COAT</t>
  </si>
  <si>
    <t>Day</t>
  </si>
  <si>
    <t>Limestone</t>
  </si>
  <si>
    <t>10 M2 STREWING THE LIMESTONE</t>
  </si>
  <si>
    <t>Soil Filler for Oprit</t>
  </si>
  <si>
    <t>Cutting The Timber Piling</t>
  </si>
  <si>
    <t>Reinforcement ConcreteWing and Lenning</t>
  </si>
  <si>
    <t>1 M3 SOIL FILLER WITH OUT SITE SOIL</t>
  </si>
  <si>
    <t>SUB DISTRICT</t>
  </si>
  <si>
    <t>DISTRICT</t>
  </si>
  <si>
    <t>PROVINCE</t>
  </si>
  <si>
    <t xml:space="preserve">KEMBANG TANJUNG </t>
  </si>
  <si>
    <t>PIDIE</t>
  </si>
  <si>
    <t>Total For 1 M2</t>
  </si>
  <si>
    <t>NANGGROE ACEH DARUSSALAM</t>
  </si>
  <si>
    <t>WAGE                 (Rp.)</t>
  </si>
  <si>
    <t>PRICE/WAGE</t>
  </si>
  <si>
    <t xml:space="preserve">Soil Excavation and Dykes Shaping </t>
  </si>
  <si>
    <t>Clean out</t>
  </si>
  <si>
    <t>LENGTH</t>
  </si>
  <si>
    <t>4,443.20 METERS</t>
  </si>
  <si>
    <t xml:space="preserve">NORMALIZATION THE MAIN CANAL FROM KRUENG TIRO - JEUMERANG </t>
  </si>
  <si>
    <t>1,092.00 METERS</t>
  </si>
  <si>
    <t xml:space="preserve">NORMALIZATION THE LANCANG I CANAL </t>
  </si>
  <si>
    <t>168,00 METERS</t>
  </si>
  <si>
    <t xml:space="preserve">NORMALIZATION THE LANCANG II CANAL </t>
  </si>
  <si>
    <t xml:space="preserve">REHABILITATION AND RECONSTRUCTION OF FISHPOND  </t>
  </si>
  <si>
    <t xml:space="preserve">NORMALIZATION THE PASI LHOK CANAL </t>
  </si>
  <si>
    <t>740,00 METERS</t>
  </si>
  <si>
    <t xml:space="preserve">NORMALIZATION OF THE PASI LHOK CANAL </t>
  </si>
  <si>
    <t>252.00 METERS</t>
  </si>
  <si>
    <t xml:space="preserve">NORMALIZATION OF THE ALUR UDEUNG CANAL </t>
  </si>
  <si>
    <t xml:space="preserve">NORMALIZATION OF THE TENGKU CANAL </t>
  </si>
  <si>
    <t>410,00 METERS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</si>
</sst>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#,##0.0000;[Red]#,##0.000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;[Red]0.00"/>
    <numFmt numFmtId="182" formatCode="0.0"/>
    <numFmt numFmtId="183" formatCode="_(* #,##0.0000_);_(* \(#,##0.0000\);_(* &quot;-&quot;????_);_(@_)"/>
    <numFmt numFmtId="184" formatCode="0.000"/>
    <numFmt numFmtId="185" formatCode="0.0000"/>
    <numFmt numFmtId="186" formatCode="#,##0.000_);\(#,##0.000\)"/>
  </numFmts>
  <fonts count="12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7" fontId="3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177" fontId="3" fillId="0" borderId="0" xfId="0" applyNumberFormat="1" applyFont="1" applyBorder="1" applyAlignment="1" quotePrefix="1">
      <alignment horizontal="right"/>
    </xf>
    <xf numFmtId="177" fontId="3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"/>
    </xf>
    <xf numFmtId="0" fontId="1" fillId="2" borderId="14" xfId="0" applyFont="1" applyFill="1" applyBorder="1" applyAlignment="1" quotePrefix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/>
    </xf>
    <xf numFmtId="177" fontId="5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7" fontId="1" fillId="0" borderId="15" xfId="0" applyNumberFormat="1" applyFont="1" applyFill="1" applyBorder="1" applyAlignment="1">
      <alignment horizontal="center"/>
    </xf>
    <xf numFmtId="177" fontId="1" fillId="0" borderId="16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77" fontId="1" fillId="0" borderId="1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7" xfId="0" applyFont="1" applyBorder="1" applyAlignment="1">
      <alignment horizontal="center"/>
    </xf>
    <xf numFmtId="177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177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22" xfId="0" applyNumberFormat="1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77" fontId="5" fillId="0" borderId="5" xfId="0" applyNumberFormat="1" applyFont="1" applyBorder="1" applyAlignment="1">
      <alignment/>
    </xf>
    <xf numFmtId="177" fontId="1" fillId="0" borderId="5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7" fontId="1" fillId="0" borderId="33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2" borderId="34" xfId="0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/>
    </xf>
    <xf numFmtId="177" fontId="5" fillId="0" borderId="35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3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3" fillId="0" borderId="36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76" fontId="3" fillId="0" borderId="0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4" fontId="3" fillId="0" borderId="1" xfId="0" applyNumberFormat="1" applyFont="1" applyBorder="1" applyAlignment="1" quotePrefix="1">
      <alignment horizontal="right"/>
    </xf>
    <xf numFmtId="4" fontId="3" fillId="0" borderId="1" xfId="0" applyNumberFormat="1" applyFont="1" applyBorder="1" applyAlignment="1" quotePrefix="1">
      <alignment/>
    </xf>
    <xf numFmtId="177" fontId="4" fillId="0" borderId="1" xfId="0" applyNumberFormat="1" applyFont="1" applyBorder="1" applyAlignment="1">
      <alignment horizontal="right"/>
    </xf>
    <xf numFmtId="0" fontId="5" fillId="0" borderId="38" xfId="0" applyFont="1" applyBorder="1" applyAlignment="1">
      <alignment/>
    </xf>
    <xf numFmtId="177" fontId="3" fillId="0" borderId="16" xfId="0" applyNumberFormat="1" applyFont="1" applyBorder="1" applyAlignment="1">
      <alignment/>
    </xf>
    <xf numFmtId="0" fontId="3" fillId="0" borderId="39" xfId="0" applyFont="1" applyBorder="1" applyAlignment="1">
      <alignment/>
    </xf>
    <xf numFmtId="176" fontId="3" fillId="0" borderId="5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177" fontId="3" fillId="0" borderId="41" xfId="0" applyNumberFormat="1" applyFont="1" applyBorder="1" applyAlignment="1">
      <alignment/>
    </xf>
    <xf numFmtId="177" fontId="3" fillId="0" borderId="42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36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30" xfId="0" applyFont="1" applyBorder="1" applyAlignment="1" quotePrefix="1">
      <alignment horizontal="center"/>
    </xf>
    <xf numFmtId="4" fontId="5" fillId="0" borderId="38" xfId="0" applyNumberFormat="1" applyFont="1" applyBorder="1" applyAlignment="1">
      <alignment/>
    </xf>
    <xf numFmtId="0" fontId="5" fillId="0" borderId="40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0" fontId="5" fillId="0" borderId="44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45" xfId="0" applyFont="1" applyBorder="1" applyAlignment="1" quotePrefix="1">
      <alignment horizontal="center"/>
    </xf>
    <xf numFmtId="0" fontId="5" fillId="0" borderId="46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5" fillId="0" borderId="43" xfId="0" applyFont="1" applyBorder="1" applyAlignment="1">
      <alignment/>
    </xf>
    <xf numFmtId="0" fontId="1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1" fillId="0" borderId="48" xfId="0" applyFont="1" applyFill="1" applyBorder="1" applyAlignment="1" quotePrefix="1">
      <alignment horizontal="center"/>
    </xf>
    <xf numFmtId="0" fontId="1" fillId="0" borderId="20" xfId="0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49" xfId="0" applyFont="1" applyFill="1" applyBorder="1" applyAlignment="1" quotePrefix="1">
      <alignment horizontal="center"/>
    </xf>
    <xf numFmtId="0" fontId="1" fillId="0" borderId="16" xfId="0" applyFont="1" applyFill="1" applyBorder="1" applyAlignment="1" quotePrefix="1">
      <alignment horizontal="center"/>
    </xf>
    <xf numFmtId="0" fontId="8" fillId="0" borderId="0" xfId="0" applyFont="1" applyBorder="1" applyAlignment="1">
      <alignment/>
    </xf>
    <xf numFmtId="0" fontId="1" fillId="2" borderId="19" xfId="0" applyFont="1" applyFill="1" applyBorder="1" applyAlignment="1">
      <alignment horizontal="center"/>
    </xf>
    <xf numFmtId="0" fontId="3" fillId="0" borderId="50" xfId="0" applyFont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45" xfId="0" applyFont="1" applyBorder="1" applyAlignment="1" quotePrefix="1">
      <alignment horizontal="center"/>
    </xf>
    <xf numFmtId="0" fontId="3" fillId="0" borderId="51" xfId="0" applyFont="1" applyBorder="1" applyAlignment="1" quotePrefix="1">
      <alignment horizontal="center"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186" fontId="11" fillId="0" borderId="0" xfId="0" applyNumberFormat="1" applyFont="1" applyAlignment="1" applyProtection="1">
      <alignment/>
      <protection/>
    </xf>
    <xf numFmtId="186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177" fontId="4" fillId="0" borderId="41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177" fontId="4" fillId="0" borderId="16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7" fontId="4" fillId="0" borderId="1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3" fontId="5" fillId="0" borderId="11" xfId="15" applyFont="1" applyBorder="1" applyAlignment="1">
      <alignment horizontal="right"/>
    </xf>
    <xf numFmtId="43" fontId="5" fillId="0" borderId="11" xfId="15" applyFont="1" applyBorder="1" applyAlignment="1">
      <alignment/>
    </xf>
    <xf numFmtId="43" fontId="5" fillId="0" borderId="0" xfId="15" applyFont="1" applyBorder="1" applyAlignment="1">
      <alignment/>
    </xf>
    <xf numFmtId="43" fontId="5" fillId="0" borderId="35" xfId="15" applyFont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20" xfId="0" applyFont="1" applyFill="1" applyBorder="1" applyAlignment="1" quotePrefix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96"/>
  <sheetViews>
    <sheetView zoomScale="75" zoomScaleNormal="75" workbookViewId="0" topLeftCell="A1">
      <selection activeCell="A1" sqref="A1:I25"/>
    </sheetView>
  </sheetViews>
  <sheetFormatPr defaultColWidth="9.140625" defaultRowHeight="12.75"/>
  <cols>
    <col min="1" max="1" width="6.7109375" style="2" customWidth="1"/>
    <col min="2" max="2" width="1.7109375" style="2" customWidth="1"/>
    <col min="3" max="3" width="14.7109375" style="2" customWidth="1"/>
    <col min="4" max="4" width="2.7109375" style="2" customWidth="1"/>
    <col min="5" max="5" width="30.7109375" style="2" customWidth="1"/>
    <col min="6" max="6" width="12.7109375" style="2" customWidth="1"/>
    <col min="7" max="7" width="16.57421875" style="2" customWidth="1"/>
    <col min="8" max="8" width="17.28125" style="2" customWidth="1"/>
    <col min="9" max="9" width="19.140625" style="2" customWidth="1"/>
    <col min="10" max="10" width="9.140625" style="2" customWidth="1"/>
    <col min="11" max="11" width="12.7109375" style="2" customWidth="1"/>
    <col min="12" max="16384" width="9.140625" style="2" customWidth="1"/>
  </cols>
  <sheetData>
    <row r="1" spans="1:8" ht="22.5">
      <c r="A1" s="189" t="s">
        <v>173</v>
      </c>
      <c r="B1" s="189"/>
      <c r="C1" s="189"/>
      <c r="D1" s="189"/>
      <c r="E1" s="189"/>
      <c r="F1" s="189"/>
      <c r="G1" s="189"/>
      <c r="H1" s="189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9" ht="15">
      <c r="A4" s="3" t="s">
        <v>57</v>
      </c>
      <c r="B4" s="3"/>
      <c r="C4" s="3"/>
      <c r="D4" s="123" t="s">
        <v>17</v>
      </c>
      <c r="E4" s="3" t="s">
        <v>110</v>
      </c>
      <c r="F4" s="3"/>
      <c r="G4" s="3"/>
      <c r="H4" s="3"/>
      <c r="I4" s="3"/>
    </row>
    <row r="5" spans="1:9" ht="15">
      <c r="A5" s="124" t="s">
        <v>61</v>
      </c>
      <c r="B5" s="3"/>
      <c r="C5" s="3"/>
      <c r="D5" s="123" t="s">
        <v>17</v>
      </c>
      <c r="E5" s="124" t="s">
        <v>113</v>
      </c>
      <c r="F5" s="3"/>
      <c r="G5" s="3"/>
      <c r="H5" s="3"/>
      <c r="I5" s="3"/>
    </row>
    <row r="6" spans="1:15" ht="15">
      <c r="A6" s="124" t="s">
        <v>217</v>
      </c>
      <c r="B6" s="3"/>
      <c r="C6" s="3"/>
      <c r="D6" s="123" t="s">
        <v>17</v>
      </c>
      <c r="E6" s="124" t="s">
        <v>220</v>
      </c>
      <c r="F6" s="3"/>
      <c r="G6" s="3"/>
      <c r="H6" s="3"/>
      <c r="I6" s="3"/>
      <c r="N6" s="227"/>
      <c r="O6" s="227"/>
    </row>
    <row r="7" spans="1:15" ht="15">
      <c r="A7" s="124" t="s">
        <v>218</v>
      </c>
      <c r="B7" s="3"/>
      <c r="C7" s="3"/>
      <c r="D7" s="123" t="s">
        <v>17</v>
      </c>
      <c r="E7" s="124" t="s">
        <v>221</v>
      </c>
      <c r="F7" s="3"/>
      <c r="G7" s="3"/>
      <c r="H7" s="3"/>
      <c r="I7" s="3"/>
      <c r="N7" s="178"/>
      <c r="O7" s="178"/>
    </row>
    <row r="8" spans="1:9" ht="13.5" customHeight="1">
      <c r="A8" s="124" t="s">
        <v>219</v>
      </c>
      <c r="B8" s="124"/>
      <c r="C8" s="125"/>
      <c r="D8" s="123" t="s">
        <v>17</v>
      </c>
      <c r="E8" s="124" t="s">
        <v>223</v>
      </c>
      <c r="F8" s="3"/>
      <c r="G8" s="3"/>
      <c r="H8" s="3"/>
      <c r="I8" s="3"/>
    </row>
    <row r="9" ht="15.75" thickBot="1"/>
    <row r="10" spans="1:12" ht="15.75" customHeight="1">
      <c r="A10" s="204" t="s">
        <v>38</v>
      </c>
      <c r="B10" s="219" t="s">
        <v>117</v>
      </c>
      <c r="C10" s="220"/>
      <c r="D10" s="220"/>
      <c r="E10" s="221"/>
      <c r="F10" s="206" t="s">
        <v>91</v>
      </c>
      <c r="G10" s="25" t="s">
        <v>118</v>
      </c>
      <c r="H10" s="25" t="s">
        <v>119</v>
      </c>
      <c r="I10" s="228" t="s">
        <v>120</v>
      </c>
      <c r="J10" s="88"/>
      <c r="K10" s="86"/>
      <c r="L10" s="15"/>
    </row>
    <row r="11" spans="1:12" ht="15">
      <c r="A11" s="205"/>
      <c r="B11" s="222"/>
      <c r="C11" s="223"/>
      <c r="D11" s="223"/>
      <c r="E11" s="224"/>
      <c r="F11" s="207"/>
      <c r="G11" s="170" t="s">
        <v>31</v>
      </c>
      <c r="H11" s="170" t="s">
        <v>31</v>
      </c>
      <c r="I11" s="229"/>
      <c r="J11" s="88"/>
      <c r="K11" s="86"/>
      <c r="L11" s="15"/>
    </row>
    <row r="12" spans="1:12" ht="15">
      <c r="A12" s="152" t="s">
        <v>21</v>
      </c>
      <c r="B12" s="153"/>
      <c r="C12" s="70"/>
      <c r="D12" s="70"/>
      <c r="E12" s="154" t="s">
        <v>22</v>
      </c>
      <c r="F12" s="155" t="s">
        <v>23</v>
      </c>
      <c r="G12" s="154" t="s">
        <v>24</v>
      </c>
      <c r="H12" s="154" t="s">
        <v>25</v>
      </c>
      <c r="I12" s="156" t="s">
        <v>26</v>
      </c>
      <c r="J12" s="88"/>
      <c r="K12" s="86"/>
      <c r="L12" s="15"/>
    </row>
    <row r="13" spans="1:12" ht="15">
      <c r="A13" s="41"/>
      <c r="B13" s="42"/>
      <c r="C13" s="42"/>
      <c r="D13" s="42"/>
      <c r="E13" s="43"/>
      <c r="F13" s="90"/>
      <c r="G13" s="43"/>
      <c r="H13" s="91"/>
      <c r="I13" s="137"/>
      <c r="J13" s="15"/>
      <c r="K13" s="86"/>
      <c r="L13" s="15"/>
    </row>
    <row r="14" spans="1:12" ht="15">
      <c r="A14" s="47" t="s">
        <v>1</v>
      </c>
      <c r="B14" s="104"/>
      <c r="C14" s="48" t="s">
        <v>121</v>
      </c>
      <c r="D14" s="48"/>
      <c r="E14" s="43"/>
      <c r="F14" s="90"/>
      <c r="G14" s="43"/>
      <c r="H14" s="43"/>
      <c r="I14" s="137"/>
      <c r="J14" s="15"/>
      <c r="K14" s="86"/>
      <c r="L14" s="15"/>
    </row>
    <row r="15" spans="1:12" ht="15">
      <c r="A15" s="109">
        <v>1</v>
      </c>
      <c r="B15" s="79"/>
      <c r="C15" s="42" t="s">
        <v>123</v>
      </c>
      <c r="D15" s="42"/>
      <c r="E15" s="43"/>
      <c r="F15" s="49" t="s">
        <v>188</v>
      </c>
      <c r="G15" s="92">
        <v>35000</v>
      </c>
      <c r="H15" s="92">
        <f>G15/7</f>
        <v>5000</v>
      </c>
      <c r="I15" s="148"/>
      <c r="J15" s="15"/>
      <c r="K15" s="86"/>
      <c r="L15" s="15"/>
    </row>
    <row r="16" spans="1:12" ht="15">
      <c r="A16" s="109">
        <v>2</v>
      </c>
      <c r="B16" s="79"/>
      <c r="C16" s="42" t="s">
        <v>131</v>
      </c>
      <c r="D16" s="42"/>
      <c r="E16" s="43"/>
      <c r="F16" s="49" t="s">
        <v>188</v>
      </c>
      <c r="G16" s="92">
        <v>45000</v>
      </c>
      <c r="H16" s="92">
        <f>G16/7</f>
        <v>6428.571428571428</v>
      </c>
      <c r="I16" s="148"/>
      <c r="J16" s="88"/>
      <c r="K16" s="86"/>
      <c r="L16" s="15"/>
    </row>
    <row r="17" spans="1:12" ht="15">
      <c r="A17" s="109">
        <v>3</v>
      </c>
      <c r="B17" s="79"/>
      <c r="C17" s="42" t="s">
        <v>122</v>
      </c>
      <c r="D17" s="42"/>
      <c r="E17" s="43"/>
      <c r="F17" s="49" t="s">
        <v>188</v>
      </c>
      <c r="G17" s="92">
        <v>60750</v>
      </c>
      <c r="H17" s="92">
        <f>G17/7</f>
        <v>8678.57142857143</v>
      </c>
      <c r="I17" s="148"/>
      <c r="J17" s="88"/>
      <c r="K17" s="86"/>
      <c r="L17" s="15"/>
    </row>
    <row r="18" spans="1:12" ht="15">
      <c r="A18" s="109">
        <v>4</v>
      </c>
      <c r="B18" s="79"/>
      <c r="C18" s="42" t="s">
        <v>129</v>
      </c>
      <c r="D18" s="42"/>
      <c r="E18" s="43"/>
      <c r="F18" s="49" t="s">
        <v>188</v>
      </c>
      <c r="G18" s="92">
        <v>67500</v>
      </c>
      <c r="H18" s="92">
        <f aca="true" t="shared" si="0" ref="H18:H24">G18/7</f>
        <v>9642.857142857143</v>
      </c>
      <c r="I18" s="148"/>
      <c r="J18" s="88"/>
      <c r="K18" s="86"/>
      <c r="L18" s="15"/>
    </row>
    <row r="19" spans="1:12" ht="15">
      <c r="A19" s="109">
        <v>5</v>
      </c>
      <c r="B19" s="79"/>
      <c r="C19" s="42" t="s">
        <v>130</v>
      </c>
      <c r="D19" s="42"/>
      <c r="E19" s="43"/>
      <c r="F19" s="49" t="s">
        <v>188</v>
      </c>
      <c r="G19" s="92">
        <v>80500</v>
      </c>
      <c r="H19" s="92">
        <f t="shared" si="0"/>
        <v>11500</v>
      </c>
      <c r="I19" s="148"/>
      <c r="J19" s="88"/>
      <c r="K19" s="86"/>
      <c r="L19" s="15"/>
    </row>
    <row r="20" spans="1:12" ht="15">
      <c r="A20" s="109">
        <v>6</v>
      </c>
      <c r="B20" s="79"/>
      <c r="C20" s="42" t="s">
        <v>124</v>
      </c>
      <c r="D20" s="42"/>
      <c r="E20" s="43"/>
      <c r="F20" s="49" t="s">
        <v>188</v>
      </c>
      <c r="G20" s="92">
        <v>67500</v>
      </c>
      <c r="H20" s="92">
        <f t="shared" si="0"/>
        <v>9642.857142857143</v>
      </c>
      <c r="I20" s="148"/>
      <c r="J20" s="88"/>
      <c r="K20" s="86"/>
      <c r="L20" s="15"/>
    </row>
    <row r="21" spans="1:12" ht="15">
      <c r="A21" s="109">
        <v>7</v>
      </c>
      <c r="B21" s="79"/>
      <c r="C21" s="42" t="s">
        <v>125</v>
      </c>
      <c r="D21" s="42"/>
      <c r="E21" s="43"/>
      <c r="F21" s="49" t="s">
        <v>188</v>
      </c>
      <c r="G21" s="92">
        <v>67500</v>
      </c>
      <c r="H21" s="92">
        <f t="shared" si="0"/>
        <v>9642.857142857143</v>
      </c>
      <c r="I21" s="148"/>
      <c r="J21" s="88"/>
      <c r="K21" s="86"/>
      <c r="L21" s="15"/>
    </row>
    <row r="22" spans="1:12" ht="15">
      <c r="A22" s="109">
        <v>8</v>
      </c>
      <c r="B22" s="79"/>
      <c r="C22" s="42" t="s">
        <v>126</v>
      </c>
      <c r="D22" s="42"/>
      <c r="E22" s="43"/>
      <c r="F22" s="49" t="s">
        <v>188</v>
      </c>
      <c r="G22" s="92">
        <v>45000</v>
      </c>
      <c r="H22" s="92">
        <f t="shared" si="0"/>
        <v>6428.571428571428</v>
      </c>
      <c r="I22" s="148"/>
      <c r="J22" s="88"/>
      <c r="K22" s="86"/>
      <c r="L22" s="15"/>
    </row>
    <row r="23" spans="1:12" ht="15">
      <c r="A23" s="109">
        <v>9</v>
      </c>
      <c r="B23" s="79"/>
      <c r="C23" s="42" t="s">
        <v>127</v>
      </c>
      <c r="D23" s="42"/>
      <c r="E23" s="43"/>
      <c r="F23" s="49" t="s">
        <v>188</v>
      </c>
      <c r="G23" s="92">
        <v>75000</v>
      </c>
      <c r="H23" s="92">
        <f t="shared" si="0"/>
        <v>10714.285714285714</v>
      </c>
      <c r="I23" s="148"/>
      <c r="J23" s="88"/>
      <c r="K23" s="86"/>
      <c r="L23" s="15"/>
    </row>
    <row r="24" spans="1:12" ht="15">
      <c r="A24" s="109">
        <v>10</v>
      </c>
      <c r="B24" s="79"/>
      <c r="C24" s="42" t="s">
        <v>128</v>
      </c>
      <c r="D24" s="42"/>
      <c r="E24" s="43"/>
      <c r="F24" s="49" t="s">
        <v>188</v>
      </c>
      <c r="G24" s="92">
        <v>50000</v>
      </c>
      <c r="H24" s="92">
        <f t="shared" si="0"/>
        <v>7142.857142857143</v>
      </c>
      <c r="I24" s="148"/>
      <c r="J24" s="88"/>
      <c r="K24" s="86"/>
      <c r="L24" s="15"/>
    </row>
    <row r="25" spans="1:12" ht="15.75" thickBot="1">
      <c r="A25" s="66"/>
      <c r="B25" s="82"/>
      <c r="C25" s="67"/>
      <c r="D25" s="67"/>
      <c r="E25" s="149"/>
      <c r="F25" s="68"/>
      <c r="G25" s="150"/>
      <c r="H25" s="150"/>
      <c r="I25" s="151"/>
      <c r="J25" s="88"/>
      <c r="K25" s="86"/>
      <c r="L25" s="15"/>
    </row>
    <row r="26" spans="1:12" ht="15.75" thickBot="1">
      <c r="A26" s="79"/>
      <c r="B26" s="79"/>
      <c r="C26" s="42"/>
      <c r="D26" s="42"/>
      <c r="E26" s="42"/>
      <c r="F26" s="79"/>
      <c r="G26" s="159"/>
      <c r="H26" s="159"/>
      <c r="I26" s="159"/>
      <c r="J26" s="88"/>
      <c r="K26" s="86"/>
      <c r="L26" s="15"/>
    </row>
    <row r="27" spans="1:12" ht="15.75" customHeight="1">
      <c r="A27" s="208" t="s">
        <v>38</v>
      </c>
      <c r="B27" s="211" t="s">
        <v>117</v>
      </c>
      <c r="C27" s="212"/>
      <c r="D27" s="212"/>
      <c r="E27" s="213"/>
      <c r="F27" s="211" t="s">
        <v>91</v>
      </c>
      <c r="G27" s="213" t="s">
        <v>174</v>
      </c>
      <c r="H27" s="213" t="s">
        <v>175</v>
      </c>
      <c r="I27" s="230" t="s">
        <v>176</v>
      </c>
      <c r="J27" s="88"/>
      <c r="K27" s="86"/>
      <c r="L27" s="15"/>
    </row>
    <row r="28" spans="1:12" ht="15">
      <c r="A28" s="209"/>
      <c r="B28" s="214"/>
      <c r="C28" s="215"/>
      <c r="D28" s="215"/>
      <c r="E28" s="216"/>
      <c r="F28" s="214"/>
      <c r="G28" s="216"/>
      <c r="H28" s="216"/>
      <c r="I28" s="231"/>
      <c r="J28" s="88"/>
      <c r="K28" s="86"/>
      <c r="L28" s="15"/>
    </row>
    <row r="29" spans="1:12" ht="15">
      <c r="A29" s="210"/>
      <c r="B29" s="194"/>
      <c r="C29" s="195"/>
      <c r="D29" s="195"/>
      <c r="E29" s="196"/>
      <c r="F29" s="194"/>
      <c r="G29" s="157" t="s">
        <v>31</v>
      </c>
      <c r="H29" s="157" t="s">
        <v>31</v>
      </c>
      <c r="I29" s="158" t="s">
        <v>31</v>
      </c>
      <c r="J29" s="88"/>
      <c r="K29" s="86"/>
      <c r="L29" s="15"/>
    </row>
    <row r="30" spans="1:12" ht="15">
      <c r="A30" s="152" t="s">
        <v>21</v>
      </c>
      <c r="B30" s="153"/>
      <c r="C30" s="70"/>
      <c r="D30" s="70"/>
      <c r="E30" s="154" t="s">
        <v>22</v>
      </c>
      <c r="F30" s="155" t="s">
        <v>23</v>
      </c>
      <c r="G30" s="154" t="s">
        <v>24</v>
      </c>
      <c r="H30" s="154" t="s">
        <v>25</v>
      </c>
      <c r="I30" s="156" t="s">
        <v>26</v>
      </c>
      <c r="J30" s="88"/>
      <c r="K30" s="86"/>
      <c r="L30" s="15"/>
    </row>
    <row r="31" spans="1:12" ht="15">
      <c r="A31" s="50"/>
      <c r="B31" s="79"/>
      <c r="C31" s="42"/>
      <c r="D31" s="42"/>
      <c r="E31" s="43"/>
      <c r="F31" s="49"/>
      <c r="G31" s="49"/>
      <c r="H31" s="95" t="s">
        <v>9</v>
      </c>
      <c r="I31" s="148"/>
      <c r="J31" s="88"/>
      <c r="K31" s="86"/>
      <c r="L31" s="15"/>
    </row>
    <row r="32" spans="1:12" ht="15">
      <c r="A32" s="47" t="s">
        <v>2</v>
      </c>
      <c r="B32" s="104"/>
      <c r="C32" s="48" t="s">
        <v>132</v>
      </c>
      <c r="D32" s="48"/>
      <c r="E32" s="43"/>
      <c r="F32" s="49"/>
      <c r="G32" s="49"/>
      <c r="H32" s="95"/>
      <c r="I32" s="148"/>
      <c r="J32" s="88"/>
      <c r="K32" s="86"/>
      <c r="L32" s="15"/>
    </row>
    <row r="33" spans="1:12" ht="17.25" customHeight="1">
      <c r="A33" s="109">
        <v>1</v>
      </c>
      <c r="B33" s="79"/>
      <c r="C33" s="42" t="s">
        <v>133</v>
      </c>
      <c r="D33" s="42"/>
      <c r="E33" s="43"/>
      <c r="F33" s="49" t="s">
        <v>6</v>
      </c>
      <c r="G33" s="92">
        <v>750000</v>
      </c>
      <c r="H33" s="96" t="s">
        <v>37</v>
      </c>
      <c r="I33" s="148">
        <f>G33</f>
        <v>750000</v>
      </c>
      <c r="J33" s="88"/>
      <c r="K33" s="86"/>
      <c r="L33" s="15"/>
    </row>
    <row r="34" spans="1:12" ht="15">
      <c r="A34" s="109">
        <v>2</v>
      </c>
      <c r="B34" s="79"/>
      <c r="C34" s="42" t="s">
        <v>134</v>
      </c>
      <c r="D34" s="42"/>
      <c r="E34" s="43"/>
      <c r="F34" s="49" t="s">
        <v>6</v>
      </c>
      <c r="G34" s="92">
        <v>3000000</v>
      </c>
      <c r="H34" s="96" t="s">
        <v>37</v>
      </c>
      <c r="I34" s="148">
        <f aca="true" t="shared" si="1" ref="I34:I71">G34</f>
        <v>3000000</v>
      </c>
      <c r="J34" s="88"/>
      <c r="K34" s="12"/>
      <c r="L34" s="15"/>
    </row>
    <row r="35" spans="1:12" ht="15">
      <c r="A35" s="109">
        <v>3</v>
      </c>
      <c r="B35" s="79"/>
      <c r="C35" s="42" t="s">
        <v>135</v>
      </c>
      <c r="D35" s="42"/>
      <c r="E35" s="43"/>
      <c r="F35" s="49" t="s">
        <v>6</v>
      </c>
      <c r="G35" s="92">
        <v>2500000</v>
      </c>
      <c r="H35" s="96" t="s">
        <v>37</v>
      </c>
      <c r="I35" s="148">
        <f>G35</f>
        <v>2500000</v>
      </c>
      <c r="J35" s="88"/>
      <c r="K35" s="86"/>
      <c r="L35" s="15"/>
    </row>
    <row r="36" spans="1:12" ht="15">
      <c r="A36" s="109">
        <v>4</v>
      </c>
      <c r="B36" s="79"/>
      <c r="C36" s="42" t="s">
        <v>136</v>
      </c>
      <c r="D36" s="42"/>
      <c r="E36" s="43"/>
      <c r="F36" s="49" t="s">
        <v>4</v>
      </c>
      <c r="G36" s="92">
        <v>5200</v>
      </c>
      <c r="H36" s="96" t="s">
        <v>37</v>
      </c>
      <c r="I36" s="148">
        <f>G36</f>
        <v>5200</v>
      </c>
      <c r="J36" s="88"/>
      <c r="K36" s="86"/>
      <c r="L36" s="15"/>
    </row>
    <row r="37" spans="1:12" ht="15">
      <c r="A37" s="109">
        <v>5</v>
      </c>
      <c r="B37" s="79"/>
      <c r="C37" s="42" t="s">
        <v>69</v>
      </c>
      <c r="D37" s="42"/>
      <c r="E37" s="43"/>
      <c r="F37" s="49" t="s">
        <v>8</v>
      </c>
      <c r="G37" s="92">
        <v>9250</v>
      </c>
      <c r="H37" s="96" t="s">
        <v>37</v>
      </c>
      <c r="I37" s="148">
        <f t="shared" si="1"/>
        <v>9250</v>
      </c>
      <c r="J37" s="88"/>
      <c r="K37" s="12"/>
      <c r="L37" s="15"/>
    </row>
    <row r="38" spans="1:12" ht="15">
      <c r="A38" s="109">
        <v>6</v>
      </c>
      <c r="B38" s="79"/>
      <c r="C38" s="42" t="s">
        <v>137</v>
      </c>
      <c r="D38" s="42"/>
      <c r="E38" s="43"/>
      <c r="F38" s="49" t="s">
        <v>8</v>
      </c>
      <c r="G38" s="92">
        <v>9250</v>
      </c>
      <c r="H38" s="96" t="s">
        <v>37</v>
      </c>
      <c r="I38" s="148">
        <f t="shared" si="1"/>
        <v>9250</v>
      </c>
      <c r="J38" s="88"/>
      <c r="K38" s="12"/>
      <c r="L38" s="15"/>
    </row>
    <row r="39" spans="1:12" ht="15">
      <c r="A39" s="109">
        <v>7</v>
      </c>
      <c r="B39" s="79"/>
      <c r="C39" s="42" t="s">
        <v>138</v>
      </c>
      <c r="D39" s="42"/>
      <c r="E39" s="43"/>
      <c r="F39" s="49" t="s">
        <v>8</v>
      </c>
      <c r="G39" s="92">
        <v>19000</v>
      </c>
      <c r="H39" s="96" t="s">
        <v>37</v>
      </c>
      <c r="I39" s="148">
        <f t="shared" si="1"/>
        <v>19000</v>
      </c>
      <c r="J39" s="88"/>
      <c r="K39" s="12"/>
      <c r="L39" s="15"/>
    </row>
    <row r="40" spans="1:12" ht="15">
      <c r="A40" s="109">
        <v>8</v>
      </c>
      <c r="B40" s="79"/>
      <c r="C40" s="42" t="s">
        <v>139</v>
      </c>
      <c r="D40" s="42"/>
      <c r="E40" s="43"/>
      <c r="F40" s="49" t="s">
        <v>7</v>
      </c>
      <c r="G40" s="92">
        <v>41000</v>
      </c>
      <c r="H40" s="96" t="s">
        <v>37</v>
      </c>
      <c r="I40" s="148">
        <f t="shared" si="1"/>
        <v>41000</v>
      </c>
      <c r="J40" s="88"/>
      <c r="K40" s="12"/>
      <c r="L40" s="15"/>
    </row>
    <row r="41" spans="1:12" ht="15">
      <c r="A41" s="109">
        <v>9</v>
      </c>
      <c r="B41" s="79"/>
      <c r="C41" s="42" t="s">
        <v>140</v>
      </c>
      <c r="D41" s="42"/>
      <c r="E41" s="43"/>
      <c r="F41" s="49" t="s">
        <v>6</v>
      </c>
      <c r="G41" s="92">
        <v>30000</v>
      </c>
      <c r="H41" s="96" t="s">
        <v>37</v>
      </c>
      <c r="I41" s="148">
        <f t="shared" si="1"/>
        <v>30000</v>
      </c>
      <c r="J41" s="88"/>
      <c r="K41" s="12"/>
      <c r="L41" s="15"/>
    </row>
    <row r="42" spans="1:12" ht="15">
      <c r="A42" s="109">
        <v>10</v>
      </c>
      <c r="B42" s="79"/>
      <c r="C42" s="42" t="s">
        <v>141</v>
      </c>
      <c r="D42" s="42"/>
      <c r="E42" s="43"/>
      <c r="F42" s="49" t="s">
        <v>6</v>
      </c>
      <c r="G42" s="92">
        <v>55000</v>
      </c>
      <c r="H42" s="96" t="s">
        <v>37</v>
      </c>
      <c r="I42" s="148">
        <f aca="true" t="shared" si="2" ref="I42:I51">G42</f>
        <v>55000</v>
      </c>
      <c r="J42" s="88"/>
      <c r="K42" s="12"/>
      <c r="L42" s="15"/>
    </row>
    <row r="43" spans="1:12" ht="15">
      <c r="A43" s="109">
        <v>11</v>
      </c>
      <c r="B43" s="79"/>
      <c r="C43" s="42" t="s">
        <v>142</v>
      </c>
      <c r="D43" s="42"/>
      <c r="E43" s="43"/>
      <c r="F43" s="49" t="s">
        <v>6</v>
      </c>
      <c r="G43" s="92">
        <v>79500</v>
      </c>
      <c r="H43" s="96" t="s">
        <v>37</v>
      </c>
      <c r="I43" s="148">
        <f t="shared" si="2"/>
        <v>79500</v>
      </c>
      <c r="J43" s="88"/>
      <c r="K43" s="12"/>
      <c r="L43" s="15"/>
    </row>
    <row r="44" spans="1:12" ht="15">
      <c r="A44" s="109">
        <v>12</v>
      </c>
      <c r="B44" s="79"/>
      <c r="C44" s="42" t="s">
        <v>143</v>
      </c>
      <c r="D44" s="42"/>
      <c r="E44" s="43"/>
      <c r="F44" s="49" t="s">
        <v>6</v>
      </c>
      <c r="G44" s="92">
        <v>79500</v>
      </c>
      <c r="H44" s="96" t="s">
        <v>37</v>
      </c>
      <c r="I44" s="148">
        <f t="shared" si="2"/>
        <v>79500</v>
      </c>
      <c r="J44" s="88"/>
      <c r="K44" s="12"/>
      <c r="L44" s="15"/>
    </row>
    <row r="45" spans="1:12" ht="15">
      <c r="A45" s="109">
        <v>13</v>
      </c>
      <c r="B45" s="79"/>
      <c r="C45" s="42" t="s">
        <v>144</v>
      </c>
      <c r="D45" s="42"/>
      <c r="E45" s="43"/>
      <c r="F45" s="49" t="s">
        <v>6</v>
      </c>
      <c r="G45" s="92">
        <v>70750</v>
      </c>
      <c r="H45" s="96" t="s">
        <v>37</v>
      </c>
      <c r="I45" s="148">
        <f t="shared" si="2"/>
        <v>70750</v>
      </c>
      <c r="J45" s="88"/>
      <c r="K45" s="12"/>
      <c r="L45" s="15"/>
    </row>
    <row r="46" spans="1:12" ht="15">
      <c r="A46" s="109">
        <v>14</v>
      </c>
      <c r="B46" s="79"/>
      <c r="C46" s="42" t="s">
        <v>73</v>
      </c>
      <c r="D46" s="42"/>
      <c r="E46" s="43"/>
      <c r="F46" s="49" t="s">
        <v>6</v>
      </c>
      <c r="G46" s="92">
        <v>65000</v>
      </c>
      <c r="H46" s="96" t="s">
        <v>37</v>
      </c>
      <c r="I46" s="148">
        <f t="shared" si="2"/>
        <v>65000</v>
      </c>
      <c r="J46" s="88"/>
      <c r="K46" s="12"/>
      <c r="L46" s="15"/>
    </row>
    <row r="47" spans="1:12" ht="15">
      <c r="A47" s="109">
        <v>15</v>
      </c>
      <c r="B47" s="79"/>
      <c r="C47" s="42" t="s">
        <v>145</v>
      </c>
      <c r="D47" s="42"/>
      <c r="E47" s="43"/>
      <c r="F47" s="49" t="s">
        <v>6</v>
      </c>
      <c r="G47" s="92">
        <v>65000</v>
      </c>
      <c r="H47" s="96" t="s">
        <v>37</v>
      </c>
      <c r="I47" s="148">
        <f>G47</f>
        <v>65000</v>
      </c>
      <c r="J47" s="88"/>
      <c r="K47" s="12"/>
      <c r="L47" s="15"/>
    </row>
    <row r="48" spans="1:12" ht="15">
      <c r="A48" s="109">
        <v>16</v>
      </c>
      <c r="B48" s="79"/>
      <c r="C48" s="42" t="s">
        <v>146</v>
      </c>
      <c r="D48" s="42"/>
      <c r="E48" s="43"/>
      <c r="F48" s="49" t="s">
        <v>6</v>
      </c>
      <c r="G48" s="92">
        <v>65000</v>
      </c>
      <c r="H48" s="96" t="s">
        <v>37</v>
      </c>
      <c r="I48" s="148">
        <f>G48</f>
        <v>65000</v>
      </c>
      <c r="J48" s="88"/>
      <c r="K48" s="12"/>
      <c r="L48" s="15"/>
    </row>
    <row r="49" spans="1:12" ht="15">
      <c r="A49" s="109">
        <v>17</v>
      </c>
      <c r="B49" s="79"/>
      <c r="C49" s="42" t="s">
        <v>147</v>
      </c>
      <c r="D49" s="42"/>
      <c r="E49" s="43"/>
      <c r="F49" s="49" t="s">
        <v>8</v>
      </c>
      <c r="G49" s="92">
        <v>8000</v>
      </c>
      <c r="H49" s="96" t="s">
        <v>37</v>
      </c>
      <c r="I49" s="148">
        <f t="shared" si="2"/>
        <v>8000</v>
      </c>
      <c r="J49" s="88"/>
      <c r="K49" s="12"/>
      <c r="L49" s="15"/>
    </row>
    <row r="50" spans="1:12" ht="15">
      <c r="A50" s="109">
        <v>18</v>
      </c>
      <c r="B50" s="79"/>
      <c r="C50" s="42" t="s">
        <v>148</v>
      </c>
      <c r="D50" s="42"/>
      <c r="E50" s="43"/>
      <c r="F50" s="49" t="s">
        <v>8</v>
      </c>
      <c r="G50" s="92">
        <v>10000</v>
      </c>
      <c r="H50" s="96" t="s">
        <v>37</v>
      </c>
      <c r="I50" s="148">
        <f t="shared" si="2"/>
        <v>10000</v>
      </c>
      <c r="J50" s="88"/>
      <c r="K50" s="12"/>
      <c r="L50" s="15"/>
    </row>
    <row r="51" spans="1:12" ht="15">
      <c r="A51" s="109">
        <v>19</v>
      </c>
      <c r="B51" s="79"/>
      <c r="C51" s="42" t="s">
        <v>149</v>
      </c>
      <c r="D51" s="42"/>
      <c r="E51" s="43"/>
      <c r="F51" s="49" t="s">
        <v>16</v>
      </c>
      <c r="G51" s="92">
        <v>480000</v>
      </c>
      <c r="H51" s="96" t="s">
        <v>37</v>
      </c>
      <c r="I51" s="148">
        <f t="shared" si="2"/>
        <v>480000</v>
      </c>
      <c r="J51" s="88"/>
      <c r="K51" s="12"/>
      <c r="L51" s="15"/>
    </row>
    <row r="52" spans="1:12" ht="15">
      <c r="A52" s="109">
        <v>20</v>
      </c>
      <c r="B52" s="79"/>
      <c r="C52" s="42" t="s">
        <v>150</v>
      </c>
      <c r="D52" s="42"/>
      <c r="E52" s="43"/>
      <c r="F52" s="49" t="s">
        <v>16</v>
      </c>
      <c r="G52" s="92">
        <v>188000</v>
      </c>
      <c r="H52" s="96" t="s">
        <v>37</v>
      </c>
      <c r="I52" s="148">
        <f aca="true" t="shared" si="3" ref="I52:I58">G52</f>
        <v>188000</v>
      </c>
      <c r="J52" s="88"/>
      <c r="K52" s="12"/>
      <c r="L52" s="15"/>
    </row>
    <row r="53" spans="1:12" ht="15">
      <c r="A53" s="109">
        <v>21</v>
      </c>
      <c r="B53" s="79"/>
      <c r="C53" s="42" t="s">
        <v>151</v>
      </c>
      <c r="D53" s="42"/>
      <c r="E53" s="43"/>
      <c r="F53" s="49" t="s">
        <v>16</v>
      </c>
      <c r="G53" s="92">
        <v>340000</v>
      </c>
      <c r="H53" s="96" t="s">
        <v>37</v>
      </c>
      <c r="I53" s="148">
        <f t="shared" si="3"/>
        <v>340000</v>
      </c>
      <c r="J53" s="88"/>
      <c r="K53" s="12"/>
      <c r="L53" s="15"/>
    </row>
    <row r="54" spans="1:12" ht="15">
      <c r="A54" s="109">
        <v>22</v>
      </c>
      <c r="B54" s="79"/>
      <c r="C54" s="42" t="s">
        <v>152</v>
      </c>
      <c r="D54" s="42"/>
      <c r="E54" s="43"/>
      <c r="F54" s="49" t="s">
        <v>16</v>
      </c>
      <c r="G54" s="92">
        <v>130000</v>
      </c>
      <c r="H54" s="96" t="s">
        <v>37</v>
      </c>
      <c r="I54" s="148">
        <f t="shared" si="3"/>
        <v>130000</v>
      </c>
      <c r="J54" s="88"/>
      <c r="K54" s="12"/>
      <c r="L54" s="15"/>
    </row>
    <row r="55" spans="1:12" ht="15">
      <c r="A55" s="109">
        <v>23</v>
      </c>
      <c r="B55" s="79"/>
      <c r="C55" s="42" t="s">
        <v>153</v>
      </c>
      <c r="D55" s="42"/>
      <c r="E55" s="43"/>
      <c r="F55" s="49" t="s">
        <v>16</v>
      </c>
      <c r="G55" s="92">
        <v>88000</v>
      </c>
      <c r="H55" s="96" t="s">
        <v>37</v>
      </c>
      <c r="I55" s="148">
        <f t="shared" si="3"/>
        <v>88000</v>
      </c>
      <c r="J55" s="88"/>
      <c r="K55" s="12"/>
      <c r="L55" s="15"/>
    </row>
    <row r="56" spans="1:12" ht="15">
      <c r="A56" s="109">
        <v>24</v>
      </c>
      <c r="B56" s="79"/>
      <c r="C56" s="42" t="s">
        <v>154</v>
      </c>
      <c r="D56" s="42"/>
      <c r="E56" s="43"/>
      <c r="F56" s="49" t="s">
        <v>16</v>
      </c>
      <c r="G56" s="92">
        <v>64000</v>
      </c>
      <c r="H56" s="96" t="s">
        <v>37</v>
      </c>
      <c r="I56" s="148">
        <f t="shared" si="3"/>
        <v>64000</v>
      </c>
      <c r="J56" s="88"/>
      <c r="K56" s="12"/>
      <c r="L56" s="15"/>
    </row>
    <row r="57" spans="1:12" ht="15">
      <c r="A57" s="109">
        <v>25</v>
      </c>
      <c r="B57" s="79"/>
      <c r="C57" s="42" t="s">
        <v>155</v>
      </c>
      <c r="D57" s="42"/>
      <c r="E57" s="43"/>
      <c r="F57" s="49" t="s">
        <v>35</v>
      </c>
      <c r="G57" s="92">
        <v>7200</v>
      </c>
      <c r="H57" s="96" t="s">
        <v>37</v>
      </c>
      <c r="I57" s="148">
        <f t="shared" si="3"/>
        <v>7200</v>
      </c>
      <c r="J57" s="88"/>
      <c r="K57" s="12"/>
      <c r="L57" s="15"/>
    </row>
    <row r="58" spans="1:12" ht="15">
      <c r="A58" s="109">
        <v>26</v>
      </c>
      <c r="B58" s="79"/>
      <c r="C58" s="42" t="s">
        <v>156</v>
      </c>
      <c r="D58" s="42"/>
      <c r="E58" s="43"/>
      <c r="F58" s="49" t="s">
        <v>35</v>
      </c>
      <c r="G58" s="92">
        <v>3500</v>
      </c>
      <c r="H58" s="96" t="s">
        <v>37</v>
      </c>
      <c r="I58" s="148">
        <f t="shared" si="3"/>
        <v>3500</v>
      </c>
      <c r="J58" s="88"/>
      <c r="K58" s="12"/>
      <c r="L58" s="15"/>
    </row>
    <row r="59" spans="1:12" ht="15">
      <c r="A59" s="109">
        <v>27</v>
      </c>
      <c r="B59" s="79"/>
      <c r="C59" s="42" t="s">
        <v>157</v>
      </c>
      <c r="D59" s="42"/>
      <c r="E59" s="43"/>
      <c r="F59" s="49" t="s">
        <v>35</v>
      </c>
      <c r="G59" s="92">
        <v>45000</v>
      </c>
      <c r="H59" s="96" t="s">
        <v>37</v>
      </c>
      <c r="I59" s="148">
        <f t="shared" si="1"/>
        <v>45000</v>
      </c>
      <c r="J59" s="88"/>
      <c r="K59" s="12"/>
      <c r="L59" s="15"/>
    </row>
    <row r="60" spans="1:12" ht="15">
      <c r="A60" s="109">
        <v>28</v>
      </c>
      <c r="B60" s="79"/>
      <c r="C60" s="42" t="s">
        <v>158</v>
      </c>
      <c r="D60" s="42"/>
      <c r="E60" s="43"/>
      <c r="F60" s="49" t="s">
        <v>35</v>
      </c>
      <c r="G60" s="92">
        <v>30000</v>
      </c>
      <c r="H60" s="96" t="s">
        <v>37</v>
      </c>
      <c r="I60" s="148">
        <f t="shared" si="1"/>
        <v>30000</v>
      </c>
      <c r="J60" s="88"/>
      <c r="K60" s="12"/>
      <c r="L60" s="15"/>
    </row>
    <row r="61" spans="1:12" ht="15">
      <c r="A61" s="109">
        <v>29</v>
      </c>
      <c r="B61" s="79"/>
      <c r="C61" s="42" t="s">
        <v>159</v>
      </c>
      <c r="D61" s="42"/>
      <c r="E61" s="43"/>
      <c r="F61" s="49" t="s">
        <v>35</v>
      </c>
      <c r="G61" s="92">
        <v>23000</v>
      </c>
      <c r="H61" s="96" t="s">
        <v>37</v>
      </c>
      <c r="I61" s="148">
        <f t="shared" si="1"/>
        <v>23000</v>
      </c>
      <c r="J61" s="88"/>
      <c r="K61" s="86"/>
      <c r="L61" s="15"/>
    </row>
    <row r="62" spans="1:12" ht="15">
      <c r="A62" s="109">
        <v>30</v>
      </c>
      <c r="B62" s="79"/>
      <c r="C62" s="42" t="s">
        <v>160</v>
      </c>
      <c r="D62" s="42"/>
      <c r="E62" s="43"/>
      <c r="F62" s="49" t="s">
        <v>36</v>
      </c>
      <c r="G62" s="92">
        <v>15000</v>
      </c>
      <c r="H62" s="96" t="s">
        <v>37</v>
      </c>
      <c r="I62" s="148">
        <f t="shared" si="1"/>
        <v>15000</v>
      </c>
      <c r="J62" s="88"/>
      <c r="K62" s="86"/>
      <c r="L62" s="15"/>
    </row>
    <row r="63" spans="1:12" ht="15">
      <c r="A63" s="109">
        <v>31</v>
      </c>
      <c r="B63" s="79"/>
      <c r="C63" s="42" t="s">
        <v>161</v>
      </c>
      <c r="D63" s="42"/>
      <c r="E63" s="43"/>
      <c r="F63" s="49" t="s">
        <v>36</v>
      </c>
      <c r="G63" s="92">
        <v>12000</v>
      </c>
      <c r="H63" s="96" t="s">
        <v>37</v>
      </c>
      <c r="I63" s="148">
        <f t="shared" si="1"/>
        <v>12000</v>
      </c>
      <c r="J63" s="88"/>
      <c r="K63" s="86"/>
      <c r="L63" s="15"/>
    </row>
    <row r="64" spans="1:12" ht="15">
      <c r="A64" s="109">
        <v>32</v>
      </c>
      <c r="B64" s="79"/>
      <c r="C64" s="42" t="s">
        <v>162</v>
      </c>
      <c r="D64" s="42"/>
      <c r="E64" s="43"/>
      <c r="F64" s="49" t="s">
        <v>36</v>
      </c>
      <c r="G64" s="92">
        <v>30000</v>
      </c>
      <c r="H64" s="96" t="s">
        <v>37</v>
      </c>
      <c r="I64" s="148">
        <f t="shared" si="1"/>
        <v>30000</v>
      </c>
      <c r="J64" s="88"/>
      <c r="K64" s="12"/>
      <c r="L64" s="15"/>
    </row>
    <row r="65" spans="1:12" ht="15">
      <c r="A65" s="109">
        <v>33</v>
      </c>
      <c r="B65" s="79"/>
      <c r="C65" s="42" t="s">
        <v>163</v>
      </c>
      <c r="D65" s="42"/>
      <c r="E65" s="43"/>
      <c r="F65" s="49" t="s">
        <v>8</v>
      </c>
      <c r="G65" s="92">
        <v>7500</v>
      </c>
      <c r="H65" s="96" t="s">
        <v>37</v>
      </c>
      <c r="I65" s="148">
        <f t="shared" si="1"/>
        <v>7500</v>
      </c>
      <c r="J65" s="88"/>
      <c r="K65" s="12"/>
      <c r="L65" s="15"/>
    </row>
    <row r="66" spans="1:12" ht="15">
      <c r="A66" s="109">
        <v>34</v>
      </c>
      <c r="B66" s="79"/>
      <c r="C66" s="42" t="s">
        <v>78</v>
      </c>
      <c r="D66" s="42"/>
      <c r="E66" s="43"/>
      <c r="F66" s="49" t="s">
        <v>8</v>
      </c>
      <c r="G66" s="92">
        <v>23000</v>
      </c>
      <c r="H66" s="96" t="s">
        <v>37</v>
      </c>
      <c r="I66" s="148">
        <f t="shared" si="1"/>
        <v>23000</v>
      </c>
      <c r="J66" s="88"/>
      <c r="K66" s="12"/>
      <c r="L66" s="15"/>
    </row>
    <row r="67" spans="1:12" ht="15">
      <c r="A67" s="109">
        <v>35</v>
      </c>
      <c r="B67" s="79"/>
      <c r="C67" s="42" t="s">
        <v>164</v>
      </c>
      <c r="D67" s="42"/>
      <c r="E67" s="43"/>
      <c r="F67" s="49" t="s">
        <v>8</v>
      </c>
      <c r="G67" s="92">
        <v>5200</v>
      </c>
      <c r="H67" s="96" t="s">
        <v>37</v>
      </c>
      <c r="I67" s="148">
        <f t="shared" si="1"/>
        <v>5200</v>
      </c>
      <c r="J67" s="88"/>
      <c r="K67" s="12"/>
      <c r="L67" s="15"/>
    </row>
    <row r="68" spans="1:12" ht="15">
      <c r="A68" s="109">
        <v>36</v>
      </c>
      <c r="B68" s="79"/>
      <c r="C68" s="42" t="s">
        <v>165</v>
      </c>
      <c r="D68" s="42"/>
      <c r="E68" s="43"/>
      <c r="F68" s="49" t="s">
        <v>8</v>
      </c>
      <c r="G68" s="92">
        <v>4500</v>
      </c>
      <c r="H68" s="96" t="s">
        <v>37</v>
      </c>
      <c r="I68" s="148">
        <f t="shared" si="1"/>
        <v>4500</v>
      </c>
      <c r="J68" s="88"/>
      <c r="K68" s="12"/>
      <c r="L68" s="15"/>
    </row>
    <row r="69" spans="1:12" ht="15">
      <c r="A69" s="109">
        <v>37</v>
      </c>
      <c r="B69" s="79"/>
      <c r="C69" s="42" t="s">
        <v>166</v>
      </c>
      <c r="D69" s="42"/>
      <c r="E69" s="43"/>
      <c r="F69" s="49" t="s">
        <v>8</v>
      </c>
      <c r="G69" s="92">
        <v>18000</v>
      </c>
      <c r="H69" s="96" t="s">
        <v>37</v>
      </c>
      <c r="I69" s="148">
        <f t="shared" si="1"/>
        <v>18000</v>
      </c>
      <c r="J69" s="88"/>
      <c r="K69" s="12"/>
      <c r="L69" s="15"/>
    </row>
    <row r="70" spans="1:12" ht="15">
      <c r="A70" s="109">
        <v>38</v>
      </c>
      <c r="B70" s="79"/>
      <c r="C70" s="42" t="s">
        <v>167</v>
      </c>
      <c r="D70" s="42"/>
      <c r="E70" s="43"/>
      <c r="F70" s="49" t="s">
        <v>179</v>
      </c>
      <c r="G70" s="92">
        <v>2750</v>
      </c>
      <c r="H70" s="96" t="s">
        <v>37</v>
      </c>
      <c r="I70" s="148">
        <f t="shared" si="1"/>
        <v>2750</v>
      </c>
      <c r="J70" s="88"/>
      <c r="K70" s="12"/>
      <c r="L70" s="15"/>
    </row>
    <row r="71" spans="1:12" ht="15">
      <c r="A71" s="109">
        <v>39</v>
      </c>
      <c r="B71" s="79"/>
      <c r="C71" s="42" t="s">
        <v>168</v>
      </c>
      <c r="D71" s="42"/>
      <c r="E71" s="43"/>
      <c r="F71" s="49" t="s">
        <v>8</v>
      </c>
      <c r="G71" s="92">
        <v>15000</v>
      </c>
      <c r="H71" s="96" t="s">
        <v>37</v>
      </c>
      <c r="I71" s="148">
        <f t="shared" si="1"/>
        <v>15000</v>
      </c>
      <c r="J71" s="88"/>
      <c r="K71" s="12"/>
      <c r="L71" s="15"/>
    </row>
    <row r="72" spans="1:12" ht="15">
      <c r="A72" s="109">
        <v>40</v>
      </c>
      <c r="B72" s="79"/>
      <c r="C72" s="42" t="s">
        <v>42</v>
      </c>
      <c r="D72" s="42"/>
      <c r="E72" s="43"/>
      <c r="F72" s="49" t="s">
        <v>8</v>
      </c>
      <c r="G72" s="92">
        <v>6500</v>
      </c>
      <c r="H72" s="96" t="s">
        <v>37</v>
      </c>
      <c r="I72" s="148">
        <f aca="true" t="shared" si="4" ref="I72:I77">G72</f>
        <v>6500</v>
      </c>
      <c r="J72" s="88"/>
      <c r="K72" s="12"/>
      <c r="L72" s="88"/>
    </row>
    <row r="73" spans="1:9" ht="15">
      <c r="A73" s="109">
        <v>41</v>
      </c>
      <c r="B73" s="79"/>
      <c r="C73" s="42" t="s">
        <v>169</v>
      </c>
      <c r="D73" s="42"/>
      <c r="E73" s="43"/>
      <c r="F73" s="49" t="s">
        <v>5</v>
      </c>
      <c r="G73" s="92">
        <v>32500</v>
      </c>
      <c r="H73" s="96" t="s">
        <v>37</v>
      </c>
      <c r="I73" s="148">
        <f t="shared" si="4"/>
        <v>32500</v>
      </c>
    </row>
    <row r="74" spans="1:9" ht="15">
      <c r="A74" s="109">
        <v>42</v>
      </c>
      <c r="B74" s="79"/>
      <c r="C74" s="42" t="s">
        <v>170</v>
      </c>
      <c r="D74" s="42"/>
      <c r="E74" s="43"/>
      <c r="F74" s="49" t="s">
        <v>180</v>
      </c>
      <c r="G74" s="92">
        <v>4500</v>
      </c>
      <c r="H74" s="96"/>
      <c r="I74" s="148">
        <f t="shared" si="4"/>
        <v>4500</v>
      </c>
    </row>
    <row r="75" spans="1:9" ht="15">
      <c r="A75" s="109">
        <v>43</v>
      </c>
      <c r="B75" s="79"/>
      <c r="C75" s="42" t="s">
        <v>178</v>
      </c>
      <c r="D75" s="42"/>
      <c r="E75" s="43"/>
      <c r="F75" s="49" t="s">
        <v>180</v>
      </c>
      <c r="G75" s="92">
        <v>4300</v>
      </c>
      <c r="H75" s="96"/>
      <c r="I75" s="148">
        <f t="shared" si="4"/>
        <v>4300</v>
      </c>
    </row>
    <row r="76" spans="1:9" ht="15">
      <c r="A76" s="109">
        <v>44</v>
      </c>
      <c r="B76" s="79"/>
      <c r="C76" s="42" t="s">
        <v>171</v>
      </c>
      <c r="D76" s="42"/>
      <c r="E76" s="43"/>
      <c r="F76" s="49" t="s">
        <v>180</v>
      </c>
      <c r="G76" s="92">
        <v>12500</v>
      </c>
      <c r="H76" s="96"/>
      <c r="I76" s="148">
        <f t="shared" si="4"/>
        <v>12500</v>
      </c>
    </row>
    <row r="77" spans="1:9" ht="15">
      <c r="A77" s="109">
        <v>45</v>
      </c>
      <c r="B77" s="79"/>
      <c r="C77" s="42" t="s">
        <v>208</v>
      </c>
      <c r="D77" s="42"/>
      <c r="E77" s="43"/>
      <c r="F77" s="49" t="s">
        <v>8</v>
      </c>
      <c r="G77" s="92">
        <v>5000</v>
      </c>
      <c r="H77" s="96"/>
      <c r="I77" s="148">
        <f t="shared" si="4"/>
        <v>5000</v>
      </c>
    </row>
    <row r="78" spans="1:9" ht="15.75" thickBot="1">
      <c r="A78" s="66"/>
      <c r="B78" s="82"/>
      <c r="C78" s="67"/>
      <c r="D78" s="67"/>
      <c r="E78" s="149"/>
      <c r="F78" s="69"/>
      <c r="G78" s="69"/>
      <c r="H78" s="160"/>
      <c r="I78" s="161"/>
    </row>
    <row r="79" spans="1:9" ht="15.75" thickBot="1">
      <c r="A79" s="163"/>
      <c r="B79" s="163"/>
      <c r="C79" s="163"/>
      <c r="D79" s="163"/>
      <c r="E79" s="163"/>
      <c r="F79" s="163"/>
      <c r="G79" s="163"/>
      <c r="H79" s="163"/>
      <c r="I79" s="163"/>
    </row>
    <row r="80" spans="1:9" ht="15.75" customHeight="1">
      <c r="A80" s="208" t="s">
        <v>38</v>
      </c>
      <c r="B80" s="211" t="s">
        <v>117</v>
      </c>
      <c r="C80" s="212"/>
      <c r="D80" s="212"/>
      <c r="E80" s="213"/>
      <c r="F80" s="197" t="s">
        <v>91</v>
      </c>
      <c r="G80" s="213" t="s">
        <v>92</v>
      </c>
      <c r="H80" s="197" t="s">
        <v>177</v>
      </c>
      <c r="I80" s="225" t="s">
        <v>120</v>
      </c>
    </row>
    <row r="81" spans="1:9" ht="15">
      <c r="A81" s="209"/>
      <c r="B81" s="214"/>
      <c r="C81" s="215"/>
      <c r="D81" s="215"/>
      <c r="E81" s="216"/>
      <c r="F81" s="198"/>
      <c r="G81" s="217"/>
      <c r="H81" s="218"/>
      <c r="I81" s="226"/>
    </row>
    <row r="82" spans="1:9" ht="15">
      <c r="A82" s="210"/>
      <c r="B82" s="194"/>
      <c r="C82" s="195"/>
      <c r="D82" s="195"/>
      <c r="E82" s="196"/>
      <c r="F82" s="199"/>
      <c r="G82" s="157" t="s">
        <v>31</v>
      </c>
      <c r="H82" s="157" t="s">
        <v>31</v>
      </c>
      <c r="I82" s="162"/>
    </row>
    <row r="83" spans="1:9" ht="15">
      <c r="A83" s="152" t="s">
        <v>21</v>
      </c>
      <c r="B83" s="153"/>
      <c r="C83" s="70"/>
      <c r="D83" s="70"/>
      <c r="E83" s="154" t="s">
        <v>22</v>
      </c>
      <c r="F83" s="155" t="s">
        <v>23</v>
      </c>
      <c r="G83" s="154" t="s">
        <v>24</v>
      </c>
      <c r="H83" s="154" t="s">
        <v>25</v>
      </c>
      <c r="I83" s="156" t="s">
        <v>26</v>
      </c>
    </row>
    <row r="84" spans="1:9" ht="15">
      <c r="A84" s="41"/>
      <c r="B84" s="42"/>
      <c r="C84" s="42"/>
      <c r="D84" s="42"/>
      <c r="E84" s="43"/>
      <c r="F84" s="90"/>
      <c r="G84" s="43"/>
      <c r="H84" s="91"/>
      <c r="I84" s="137"/>
    </row>
    <row r="85" spans="1:9" ht="15">
      <c r="A85" s="47" t="s">
        <v>43</v>
      </c>
      <c r="B85" s="104"/>
      <c r="C85" s="48" t="s">
        <v>172</v>
      </c>
      <c r="D85" s="48"/>
      <c r="E85" s="43"/>
      <c r="F85" s="90"/>
      <c r="G85" s="43"/>
      <c r="H85" s="43"/>
      <c r="I85" s="137"/>
    </row>
    <row r="86" spans="1:9" ht="15">
      <c r="A86" s="109">
        <v>1</v>
      </c>
      <c r="B86" s="79"/>
      <c r="C86" s="42" t="s">
        <v>44</v>
      </c>
      <c r="D86" s="42"/>
      <c r="E86" s="43"/>
      <c r="F86" s="49" t="s">
        <v>35</v>
      </c>
      <c r="G86" s="92">
        <v>4510000</v>
      </c>
      <c r="H86" s="92">
        <v>25995.8</v>
      </c>
      <c r="I86" s="148"/>
    </row>
    <row r="87" spans="1:9" ht="15">
      <c r="A87" s="109">
        <v>2</v>
      </c>
      <c r="B87" s="79"/>
      <c r="C87" s="42" t="s">
        <v>45</v>
      </c>
      <c r="D87" s="42"/>
      <c r="E87" s="43"/>
      <c r="F87" s="49" t="s">
        <v>35</v>
      </c>
      <c r="G87" s="92">
        <v>9840000</v>
      </c>
      <c r="H87" s="92">
        <f>G87/420.08</f>
        <v>23424.109693391736</v>
      </c>
      <c r="I87" s="148"/>
    </row>
    <row r="88" spans="1:9" ht="15">
      <c r="A88" s="109">
        <v>3</v>
      </c>
      <c r="B88" s="79"/>
      <c r="C88" s="42" t="s">
        <v>46</v>
      </c>
      <c r="D88" s="42"/>
      <c r="E88" s="43"/>
      <c r="F88" s="49" t="s">
        <v>35</v>
      </c>
      <c r="G88" s="92">
        <v>410000000</v>
      </c>
      <c r="H88" s="92">
        <v>247475.36</v>
      </c>
      <c r="I88" s="148"/>
    </row>
    <row r="89" spans="1:9" ht="15">
      <c r="A89" s="109">
        <v>4</v>
      </c>
      <c r="B89" s="79"/>
      <c r="C89" s="42" t="s">
        <v>47</v>
      </c>
      <c r="D89" s="42"/>
      <c r="E89" s="43"/>
      <c r="F89" s="49" t="s">
        <v>35</v>
      </c>
      <c r="G89" s="92">
        <v>512500000</v>
      </c>
      <c r="H89" s="92">
        <v>354640.56</v>
      </c>
      <c r="I89" s="148"/>
    </row>
    <row r="90" spans="1:9" ht="13.5" customHeight="1">
      <c r="A90" s="109">
        <v>5</v>
      </c>
      <c r="B90" s="79"/>
      <c r="C90" s="42" t="s">
        <v>48</v>
      </c>
      <c r="D90" s="42"/>
      <c r="E90" s="43"/>
      <c r="F90" s="49" t="s">
        <v>35</v>
      </c>
      <c r="G90" s="92">
        <v>110700000</v>
      </c>
      <c r="H90" s="92">
        <f>G90/1006.56</f>
        <v>109978.5407725322</v>
      </c>
      <c r="I90" s="148"/>
    </row>
    <row r="91" spans="1:9" ht="12.75" customHeight="1">
      <c r="A91" s="109">
        <v>6</v>
      </c>
      <c r="B91" s="79"/>
      <c r="C91" s="42" t="s">
        <v>49</v>
      </c>
      <c r="D91" s="42"/>
      <c r="E91" s="43"/>
      <c r="F91" s="49" t="s">
        <v>35</v>
      </c>
      <c r="G91" s="92">
        <v>123000000</v>
      </c>
      <c r="H91" s="92">
        <f>G91/934.09</f>
        <v>131678.96027149417</v>
      </c>
      <c r="I91" s="148"/>
    </row>
    <row r="92" spans="1:9" ht="13.5" customHeight="1">
      <c r="A92" s="109">
        <v>7</v>
      </c>
      <c r="B92" s="79"/>
      <c r="C92" s="42" t="s">
        <v>50</v>
      </c>
      <c r="D92" s="42"/>
      <c r="E92" s="43"/>
      <c r="F92" s="49" t="s">
        <v>35</v>
      </c>
      <c r="G92" s="92">
        <v>6150000</v>
      </c>
      <c r="H92" s="92">
        <f>G92/558.67</f>
        <v>11008.287540050478</v>
      </c>
      <c r="I92" s="148"/>
    </row>
    <row r="93" spans="1:9" ht="15">
      <c r="A93" s="109">
        <v>8</v>
      </c>
      <c r="B93" s="79"/>
      <c r="C93" s="42" t="s">
        <v>51</v>
      </c>
      <c r="D93" s="42"/>
      <c r="E93" s="43"/>
      <c r="F93" s="49" t="s">
        <v>35</v>
      </c>
      <c r="G93" s="92">
        <v>5330000</v>
      </c>
      <c r="H93" s="92">
        <f>G93/326.87</f>
        <v>16306.176767522256</v>
      </c>
      <c r="I93" s="148"/>
    </row>
    <row r="94" spans="1:9" ht="15">
      <c r="A94" s="109">
        <v>9</v>
      </c>
      <c r="B94" s="79"/>
      <c r="C94" s="42" t="s">
        <v>52</v>
      </c>
      <c r="D94" s="42"/>
      <c r="E94" s="43"/>
      <c r="F94" s="49" t="s">
        <v>35</v>
      </c>
      <c r="G94" s="92">
        <v>41000000</v>
      </c>
      <c r="H94" s="92">
        <f>G94/271.22</f>
        <v>151168.79286188332</v>
      </c>
      <c r="I94" s="148"/>
    </row>
    <row r="95" spans="1:9" ht="15">
      <c r="A95" s="109">
        <v>10</v>
      </c>
      <c r="B95" s="79"/>
      <c r="C95" s="42" t="s">
        <v>55</v>
      </c>
      <c r="D95" s="42"/>
      <c r="E95" s="43"/>
      <c r="F95" s="49" t="s">
        <v>35</v>
      </c>
      <c r="G95" s="92">
        <v>12000</v>
      </c>
      <c r="H95" s="92">
        <v>12000</v>
      </c>
      <c r="I95" s="148"/>
    </row>
    <row r="96" spans="1:9" ht="15.75" thickBot="1">
      <c r="A96" s="66"/>
      <c r="B96" s="82"/>
      <c r="C96" s="67"/>
      <c r="D96" s="67"/>
      <c r="E96" s="149"/>
      <c r="F96" s="68"/>
      <c r="G96" s="150"/>
      <c r="H96" s="150"/>
      <c r="I96" s="151"/>
    </row>
  </sheetData>
  <mergeCells count="17">
    <mergeCell ref="I80:I81"/>
    <mergeCell ref="N6:O6"/>
    <mergeCell ref="I10:I11"/>
    <mergeCell ref="H27:H28"/>
    <mergeCell ref="I27:I28"/>
    <mergeCell ref="G27:G28"/>
    <mergeCell ref="G80:G81"/>
    <mergeCell ref="H80:H81"/>
    <mergeCell ref="B10:E11"/>
    <mergeCell ref="B27:E29"/>
    <mergeCell ref="F27:F29"/>
    <mergeCell ref="A10:A11"/>
    <mergeCell ref="F10:F11"/>
    <mergeCell ref="A80:A82"/>
    <mergeCell ref="B80:E82"/>
    <mergeCell ref="F80:F82"/>
    <mergeCell ref="A27:A29"/>
  </mergeCells>
  <printOptions horizontalCentered="1"/>
  <pageMargins left="0.4" right="0.4" top="1" bottom="1" header="0.5" footer="0.5"/>
  <pageSetup horizontalDpi="300" verticalDpi="300" orientation="portrait" paperSize="9" scale="75" r:id="rId1"/>
  <rowBreaks count="1" manualBreakCount="1">
    <brk id="7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tabSelected="1" zoomScale="75" zoomScaleNormal="75" workbookViewId="0" topLeftCell="A19">
      <selection activeCell="H22" sqref="H22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4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235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241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242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200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200">
        <v>410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200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200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200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200">
        <v>11202.69</v>
      </c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201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201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201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202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203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B11:E13"/>
    <mergeCell ref="J11:J13"/>
    <mergeCell ref="A1:J1"/>
    <mergeCell ref="C14:E14"/>
    <mergeCell ref="H56:J56"/>
    <mergeCell ref="H50:J50"/>
    <mergeCell ref="H51:J51"/>
    <mergeCell ref="H47:J47"/>
    <mergeCell ref="A50:E50"/>
    <mergeCell ref="A51:E51"/>
    <mergeCell ref="A52:E52"/>
    <mergeCell ref="A56:E56"/>
    <mergeCell ref="H70:J70"/>
    <mergeCell ref="H57:J57"/>
    <mergeCell ref="H61:J61"/>
    <mergeCell ref="H62:J62"/>
    <mergeCell ref="H63:J63"/>
    <mergeCell ref="H64:J64"/>
    <mergeCell ref="H68:J68"/>
    <mergeCell ref="H69:J69"/>
    <mergeCell ref="A70:E70"/>
    <mergeCell ref="A68:E68"/>
    <mergeCell ref="A69:E69"/>
    <mergeCell ref="A57:E57"/>
    <mergeCell ref="A61:E61"/>
    <mergeCell ref="A62:E62"/>
    <mergeCell ref="A63:E63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423"/>
  <sheetViews>
    <sheetView zoomScale="75" zoomScaleNormal="75" workbookViewId="0" topLeftCell="A16">
      <selection activeCell="A1" sqref="A1"/>
    </sheetView>
  </sheetViews>
  <sheetFormatPr defaultColWidth="9.140625" defaultRowHeight="12.75"/>
  <cols>
    <col min="1" max="1" width="10.7109375" style="2" customWidth="1"/>
    <col min="2" max="2" width="14.7109375" style="2" customWidth="1"/>
    <col min="3" max="3" width="6.7109375" style="2" customWidth="1"/>
    <col min="4" max="4" width="20.7109375" style="2" customWidth="1"/>
    <col min="5" max="5" width="21.421875" style="2" customWidth="1"/>
    <col min="6" max="6" width="16.28125" style="2" customWidth="1"/>
    <col min="7" max="7" width="15.8515625" style="2" customWidth="1"/>
    <col min="8" max="8" width="17.00390625" style="2" customWidth="1"/>
    <col min="9" max="9" width="27.140625" style="2" customWidth="1"/>
    <col min="10" max="10" width="3.7109375" style="2" customWidth="1"/>
    <col min="11" max="11" width="12.7109375" style="2" customWidth="1"/>
    <col min="12" max="16384" width="9.140625" style="2" customWidth="1"/>
  </cols>
  <sheetData>
    <row r="1" spans="1:9" ht="22.5">
      <c r="A1" s="119" t="s">
        <v>115</v>
      </c>
      <c r="B1" s="122"/>
      <c r="C1" s="122"/>
      <c r="D1" s="122"/>
      <c r="E1" s="122"/>
      <c r="F1" s="122"/>
      <c r="G1" s="122"/>
      <c r="H1" s="122"/>
      <c r="I1" s="122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122"/>
      <c r="K2" s="122"/>
    </row>
    <row r="3" spans="1:11" ht="15">
      <c r="A3" s="3" t="s">
        <v>57</v>
      </c>
      <c r="B3" s="3"/>
      <c r="C3" s="123" t="s">
        <v>17</v>
      </c>
      <c r="D3" s="3" t="s">
        <v>110</v>
      </c>
      <c r="F3" s="3"/>
      <c r="G3" s="3"/>
      <c r="H3" s="4"/>
      <c r="I3" s="4"/>
      <c r="J3" s="122"/>
      <c r="K3" s="122"/>
    </row>
    <row r="4" spans="1:11" ht="15">
      <c r="A4" s="124" t="s">
        <v>61</v>
      </c>
      <c r="B4" s="124"/>
      <c r="C4" s="123" t="s">
        <v>17</v>
      </c>
      <c r="D4" s="124" t="s">
        <v>113</v>
      </c>
      <c r="F4" s="3"/>
      <c r="G4" s="3"/>
      <c r="H4" s="4"/>
      <c r="I4" s="4"/>
      <c r="J4" s="4"/>
      <c r="K4" s="4"/>
    </row>
    <row r="5" spans="1:11" ht="15">
      <c r="A5" s="124" t="s">
        <v>217</v>
      </c>
      <c r="B5" s="124"/>
      <c r="C5" s="123" t="s">
        <v>17</v>
      </c>
      <c r="D5" s="124" t="s">
        <v>220</v>
      </c>
      <c r="F5" s="3"/>
      <c r="G5" s="3"/>
      <c r="H5" s="4"/>
      <c r="I5" s="4"/>
      <c r="J5" s="4"/>
      <c r="K5" s="4"/>
    </row>
    <row r="6" spans="1:11" ht="15">
      <c r="A6" s="124" t="s">
        <v>218</v>
      </c>
      <c r="B6" s="124"/>
      <c r="C6" s="123" t="s">
        <v>17</v>
      </c>
      <c r="D6" s="124" t="s">
        <v>221</v>
      </c>
      <c r="F6" s="3"/>
      <c r="G6" s="3"/>
      <c r="H6" s="4"/>
      <c r="I6" s="4"/>
      <c r="J6" s="4"/>
      <c r="K6" s="4"/>
    </row>
    <row r="7" spans="1:11" ht="15">
      <c r="A7" s="124" t="s">
        <v>219</v>
      </c>
      <c r="B7" s="124"/>
      <c r="C7" s="123" t="s">
        <v>17</v>
      </c>
      <c r="D7" s="124" t="s">
        <v>223</v>
      </c>
      <c r="F7" s="3"/>
      <c r="G7" s="3"/>
      <c r="H7" s="4"/>
      <c r="I7" s="4"/>
      <c r="J7" s="4"/>
      <c r="K7" s="4"/>
    </row>
    <row r="8" spans="1:11" ht="15">
      <c r="A8" s="124"/>
      <c r="B8" s="124"/>
      <c r="C8" s="123"/>
      <c r="D8" s="124"/>
      <c r="F8" s="3"/>
      <c r="G8" s="3"/>
      <c r="H8" s="4"/>
      <c r="I8" s="4"/>
      <c r="J8" s="4"/>
      <c r="K8" s="4"/>
    </row>
    <row r="9" spans="1:11" ht="15.75" thickBot="1">
      <c r="A9" s="5"/>
      <c r="B9" s="5"/>
      <c r="C9" s="5"/>
      <c r="D9" s="5"/>
      <c r="E9" s="5"/>
      <c r="F9" s="5"/>
      <c r="G9" s="5"/>
      <c r="H9" s="5"/>
      <c r="I9" s="5"/>
      <c r="J9" s="4"/>
      <c r="K9" s="4"/>
    </row>
    <row r="10" spans="1:11" ht="15">
      <c r="A10" s="97"/>
      <c r="B10" s="237" t="s">
        <v>58</v>
      </c>
      <c r="C10" s="238"/>
      <c r="D10" s="238"/>
      <c r="E10" s="239"/>
      <c r="F10" s="34" t="s">
        <v>91</v>
      </c>
      <c r="G10" s="234" t="s">
        <v>224</v>
      </c>
      <c r="H10" s="234" t="s">
        <v>114</v>
      </c>
      <c r="I10" s="98" t="s">
        <v>93</v>
      </c>
      <c r="J10" s="4"/>
      <c r="K10" s="4"/>
    </row>
    <row r="11" spans="1:11" ht="15">
      <c r="A11" s="99" t="s">
        <v>90</v>
      </c>
      <c r="B11" s="240"/>
      <c r="C11" s="241"/>
      <c r="D11" s="241"/>
      <c r="E11" s="242"/>
      <c r="F11" s="100" t="s">
        <v>225</v>
      </c>
      <c r="G11" s="235"/>
      <c r="H11" s="235"/>
      <c r="I11" s="101" t="s">
        <v>94</v>
      </c>
      <c r="J11" s="4"/>
      <c r="K11" s="4"/>
    </row>
    <row r="12" spans="1:11" ht="15">
      <c r="A12" s="175"/>
      <c r="B12" s="243"/>
      <c r="C12" s="244"/>
      <c r="D12" s="244"/>
      <c r="E12" s="245"/>
      <c r="F12" s="35" t="s">
        <v>31</v>
      </c>
      <c r="G12" s="236"/>
      <c r="H12" s="236"/>
      <c r="I12" s="176" t="s">
        <v>31</v>
      </c>
      <c r="J12" s="4"/>
      <c r="K12" s="4"/>
    </row>
    <row r="13" spans="1:11" ht="15">
      <c r="A13" s="171" t="s">
        <v>21</v>
      </c>
      <c r="B13" s="246" t="s">
        <v>22</v>
      </c>
      <c r="C13" s="247"/>
      <c r="D13" s="247"/>
      <c r="E13" s="248"/>
      <c r="F13" s="173" t="s">
        <v>23</v>
      </c>
      <c r="G13" s="172" t="s">
        <v>24</v>
      </c>
      <c r="H13" s="172" t="s">
        <v>25</v>
      </c>
      <c r="I13" s="174" t="s">
        <v>26</v>
      </c>
      <c r="J13" s="4"/>
      <c r="K13" s="4"/>
    </row>
    <row r="14" spans="1:11" ht="15">
      <c r="A14" s="145"/>
      <c r="B14" s="5"/>
      <c r="C14" s="88"/>
      <c r="D14" s="88"/>
      <c r="E14" s="88"/>
      <c r="F14" s="6"/>
      <c r="G14" s="146"/>
      <c r="H14" s="146"/>
      <c r="I14" s="147"/>
      <c r="J14" s="4"/>
      <c r="K14" s="4"/>
    </row>
    <row r="15" spans="1:11" ht="15">
      <c r="A15" s="128"/>
      <c r="B15" s="129" t="s">
        <v>79</v>
      </c>
      <c r="C15" s="5"/>
      <c r="D15" s="5"/>
      <c r="E15" s="5"/>
      <c r="F15" s="6"/>
      <c r="G15" s="6"/>
      <c r="H15" s="6"/>
      <c r="I15" s="102"/>
      <c r="J15" s="4"/>
      <c r="K15" s="4"/>
    </row>
    <row r="16" spans="1:11" ht="15.75">
      <c r="A16" s="128"/>
      <c r="B16" s="182">
        <v>0.125</v>
      </c>
      <c r="C16" s="15" t="s">
        <v>210</v>
      </c>
      <c r="D16" s="5" t="s">
        <v>123</v>
      </c>
      <c r="E16" s="5"/>
      <c r="F16" s="87">
        <f>'BAHAN DAN UPAH'!G15</f>
        <v>35000</v>
      </c>
      <c r="G16" s="87">
        <f>F16*B16</f>
        <v>4375</v>
      </c>
      <c r="H16" s="8" t="s">
        <v>37</v>
      </c>
      <c r="I16" s="131">
        <f>+B16*F16</f>
        <v>4375</v>
      </c>
      <c r="J16" s="4"/>
      <c r="K16" s="4"/>
    </row>
    <row r="17" spans="1:11" ht="15.75">
      <c r="A17" s="128"/>
      <c r="B17" s="182">
        <v>0.001</v>
      </c>
      <c r="C17" s="15" t="s">
        <v>210</v>
      </c>
      <c r="D17" s="5" t="s">
        <v>122</v>
      </c>
      <c r="E17" s="5"/>
      <c r="F17" s="87">
        <f>'BAHAN DAN UPAH'!G17</f>
        <v>60750</v>
      </c>
      <c r="G17" s="87">
        <f>F17*B17</f>
        <v>60.75</v>
      </c>
      <c r="H17" s="8" t="s">
        <v>37</v>
      </c>
      <c r="I17" s="131">
        <f>+B17*F17</f>
        <v>60.75</v>
      </c>
      <c r="J17" s="5"/>
      <c r="K17" s="5"/>
    </row>
    <row r="18" spans="1:11" ht="15">
      <c r="A18" s="128"/>
      <c r="B18" s="130"/>
      <c r="C18" s="15"/>
      <c r="D18" s="5"/>
      <c r="E18" s="5"/>
      <c r="F18" s="193" t="s">
        <v>27</v>
      </c>
      <c r="G18" s="132">
        <f>SUM(G16:G17)</f>
        <v>4435.75</v>
      </c>
      <c r="H18" s="132">
        <f>SUM(H16:H17)</f>
        <v>0</v>
      </c>
      <c r="I18" s="188">
        <f>SUM(I16:I17)</f>
        <v>4435.75</v>
      </c>
      <c r="J18" s="5"/>
      <c r="K18" s="5"/>
    </row>
    <row r="19" spans="1:11" ht="15" customHeight="1">
      <c r="A19" s="128"/>
      <c r="B19" s="130"/>
      <c r="C19" s="15"/>
      <c r="D19" s="5"/>
      <c r="E19" s="5"/>
      <c r="F19" s="136"/>
      <c r="G19" s="10"/>
      <c r="H19" s="10"/>
      <c r="I19" s="131"/>
      <c r="J19" s="103"/>
      <c r="K19" s="5"/>
    </row>
    <row r="20" spans="1:11" ht="15">
      <c r="A20" s="128"/>
      <c r="B20" s="129" t="s">
        <v>80</v>
      </c>
      <c r="C20" s="5"/>
      <c r="D20" s="5"/>
      <c r="E20" s="5"/>
      <c r="F20" s="6"/>
      <c r="G20" s="6"/>
      <c r="H20" s="6"/>
      <c r="I20" s="102"/>
      <c r="J20" s="5"/>
      <c r="K20" s="5"/>
    </row>
    <row r="21" spans="1:11" ht="15.75">
      <c r="A21" s="128"/>
      <c r="B21" s="182">
        <v>0.175</v>
      </c>
      <c r="C21" s="15" t="s">
        <v>210</v>
      </c>
      <c r="D21" s="5" t="s">
        <v>123</v>
      </c>
      <c r="E21" s="5"/>
      <c r="F21" s="87">
        <f>'BAHAN DAN UPAH'!G15</f>
        <v>35000</v>
      </c>
      <c r="G21" s="87">
        <f>F21*B21</f>
        <v>6125</v>
      </c>
      <c r="H21" s="8" t="s">
        <v>37</v>
      </c>
      <c r="I21" s="131">
        <f>+B21*F21</f>
        <v>6125</v>
      </c>
      <c r="J21" s="5"/>
      <c r="K21" s="5"/>
    </row>
    <row r="22" spans="1:11" ht="15.75">
      <c r="A22" s="128"/>
      <c r="B22" s="182">
        <v>0.001</v>
      </c>
      <c r="C22" s="15" t="s">
        <v>210</v>
      </c>
      <c r="D22" s="5" t="s">
        <v>122</v>
      </c>
      <c r="E22" s="5"/>
      <c r="F22" s="87">
        <f>'BAHAN DAN UPAH'!G17</f>
        <v>60750</v>
      </c>
      <c r="G22" s="87">
        <f>F22*B22</f>
        <v>60.75</v>
      </c>
      <c r="H22" s="8" t="s">
        <v>37</v>
      </c>
      <c r="I22" s="131">
        <f>+B22*F22</f>
        <v>60.75</v>
      </c>
      <c r="J22" s="5"/>
      <c r="K22" s="5"/>
    </row>
    <row r="23" spans="1:11" ht="15">
      <c r="A23" s="128"/>
      <c r="B23" s="130"/>
      <c r="C23" s="15"/>
      <c r="D23" s="5"/>
      <c r="E23" s="5"/>
      <c r="F23" s="193" t="s">
        <v>27</v>
      </c>
      <c r="G23" s="132">
        <f>SUM(G21:G22)</f>
        <v>6185.75</v>
      </c>
      <c r="H23" s="132">
        <f>SUM(H21:H22)</f>
        <v>0</v>
      </c>
      <c r="I23" s="133">
        <f>SUM(I21:I22)</f>
        <v>6185.75</v>
      </c>
      <c r="K23" s="5"/>
    </row>
    <row r="24" spans="1:10" ht="15">
      <c r="A24" s="128"/>
      <c r="B24" s="5"/>
      <c r="C24" s="5"/>
      <c r="D24" s="5"/>
      <c r="E24" s="5"/>
      <c r="F24" s="6"/>
      <c r="G24" s="6"/>
      <c r="H24" s="6"/>
      <c r="I24" s="131"/>
      <c r="J24" s="17"/>
    </row>
    <row r="25" spans="1:11" ht="15">
      <c r="A25" s="128"/>
      <c r="B25" s="129" t="s">
        <v>216</v>
      </c>
      <c r="C25" s="5"/>
      <c r="D25" s="5"/>
      <c r="E25" s="5"/>
      <c r="F25" s="6"/>
      <c r="G25" s="6"/>
      <c r="H25" s="6"/>
      <c r="I25" s="102"/>
      <c r="J25" s="17"/>
      <c r="K25" s="17"/>
    </row>
    <row r="26" spans="1:11" ht="15.75">
      <c r="A26" s="128"/>
      <c r="B26" s="182">
        <v>0.3</v>
      </c>
      <c r="C26" s="15" t="s">
        <v>210</v>
      </c>
      <c r="D26" s="5" t="s">
        <v>123</v>
      </c>
      <c r="E26" s="5"/>
      <c r="F26" s="87">
        <f>'BAHAN DAN UPAH'!G15</f>
        <v>35000</v>
      </c>
      <c r="G26" s="87">
        <f>F26*B26</f>
        <v>10500</v>
      </c>
      <c r="H26" s="8" t="s">
        <v>37</v>
      </c>
      <c r="I26" s="131">
        <f>+B26*F26</f>
        <v>10500</v>
      </c>
      <c r="J26" s="17"/>
      <c r="K26" s="17"/>
    </row>
    <row r="27" spans="1:11" ht="15.75">
      <c r="A27" s="128"/>
      <c r="B27" s="182">
        <v>0.01</v>
      </c>
      <c r="C27" s="15" t="s">
        <v>210</v>
      </c>
      <c r="D27" s="5" t="s">
        <v>122</v>
      </c>
      <c r="E27" s="5"/>
      <c r="F27" s="87">
        <f>'BAHAN DAN UPAH'!G17</f>
        <v>60750</v>
      </c>
      <c r="G27" s="87">
        <f>F27*B27</f>
        <v>607.5</v>
      </c>
      <c r="H27" s="8" t="s">
        <v>37</v>
      </c>
      <c r="I27" s="131">
        <f>+B27*F27</f>
        <v>607.5</v>
      </c>
      <c r="J27" s="21"/>
      <c r="K27" s="21"/>
    </row>
    <row r="28" spans="1:11" ht="15.75">
      <c r="A28" s="128"/>
      <c r="B28" s="182">
        <v>1.2</v>
      </c>
      <c r="C28" s="183" t="s">
        <v>6</v>
      </c>
      <c r="D28" s="184" t="s">
        <v>63</v>
      </c>
      <c r="E28" s="5"/>
      <c r="F28" s="87">
        <f>'BAHAN DAN UPAH'!I41</f>
        <v>30000</v>
      </c>
      <c r="G28" s="89" t="s">
        <v>37</v>
      </c>
      <c r="H28" s="87">
        <f>F28*B28</f>
        <v>36000</v>
      </c>
      <c r="I28" s="131">
        <f>+B28*F28</f>
        <v>36000</v>
      </c>
      <c r="J28" s="17"/>
      <c r="K28" s="21"/>
    </row>
    <row r="29" spans="1:11" ht="15">
      <c r="A29" s="128"/>
      <c r="B29" s="130"/>
      <c r="C29" s="15"/>
      <c r="D29" s="5"/>
      <c r="E29" s="5"/>
      <c r="F29" s="193" t="s">
        <v>27</v>
      </c>
      <c r="G29" s="132">
        <f>SUM(G26:G28)</f>
        <v>11107.5</v>
      </c>
      <c r="H29" s="132">
        <f>SUM(H26:H28)</f>
        <v>36000</v>
      </c>
      <c r="I29" s="188">
        <f>SUM(I26:I28)</f>
        <v>47107.5</v>
      </c>
      <c r="K29" s="17"/>
    </row>
    <row r="30" spans="1:10" ht="15">
      <c r="A30" s="128"/>
      <c r="B30" s="5"/>
      <c r="C30" s="5"/>
      <c r="D30" s="5"/>
      <c r="E30" s="5"/>
      <c r="F30" s="6"/>
      <c r="G30" s="6"/>
      <c r="H30" s="6"/>
      <c r="I30" s="131"/>
      <c r="J30" s="17"/>
    </row>
    <row r="31" spans="1:11" ht="15">
      <c r="A31" s="128"/>
      <c r="B31" s="129" t="s">
        <v>81</v>
      </c>
      <c r="C31" s="5"/>
      <c r="D31" s="5"/>
      <c r="E31" s="5"/>
      <c r="F31" s="6"/>
      <c r="G31" s="6"/>
      <c r="H31" s="6"/>
      <c r="I31" s="102"/>
      <c r="J31" s="17"/>
      <c r="K31" s="17"/>
    </row>
    <row r="32" spans="1:11" ht="15.75">
      <c r="A32" s="128"/>
      <c r="B32" s="182">
        <v>0.3</v>
      </c>
      <c r="C32" s="15" t="s">
        <v>210</v>
      </c>
      <c r="D32" s="5" t="s">
        <v>123</v>
      </c>
      <c r="E32" s="5"/>
      <c r="F32" s="87">
        <f>'BAHAN DAN UPAH'!G15</f>
        <v>35000</v>
      </c>
      <c r="G32" s="87">
        <f>F32*B32</f>
        <v>10500</v>
      </c>
      <c r="H32" s="8" t="s">
        <v>37</v>
      </c>
      <c r="I32" s="131">
        <f>+B32*F32</f>
        <v>10500</v>
      </c>
      <c r="J32" s="17"/>
      <c r="K32" s="17"/>
    </row>
    <row r="33" spans="1:11" ht="15.75">
      <c r="A33" s="128"/>
      <c r="B33" s="182">
        <v>0.01</v>
      </c>
      <c r="C33" s="15" t="s">
        <v>210</v>
      </c>
      <c r="D33" s="5" t="s">
        <v>122</v>
      </c>
      <c r="E33" s="5"/>
      <c r="F33" s="87">
        <f>'BAHAN DAN UPAH'!G17</f>
        <v>60750</v>
      </c>
      <c r="G33" s="87">
        <f>F33*B33</f>
        <v>607.5</v>
      </c>
      <c r="H33" s="8" t="s">
        <v>37</v>
      </c>
      <c r="I33" s="131">
        <f>+B33*F33</f>
        <v>607.5</v>
      </c>
      <c r="J33" s="17"/>
      <c r="K33" s="17"/>
    </row>
    <row r="34" spans="1:11" ht="15.75">
      <c r="A34" s="128"/>
      <c r="B34" s="182">
        <v>1.2</v>
      </c>
      <c r="C34" s="183" t="s">
        <v>6</v>
      </c>
      <c r="D34" s="184" t="s">
        <v>63</v>
      </c>
      <c r="E34" s="5"/>
      <c r="F34" s="87">
        <f>'BAHAN DAN UPAH'!G42</f>
        <v>55000</v>
      </c>
      <c r="G34" s="89" t="s">
        <v>37</v>
      </c>
      <c r="H34" s="87">
        <f>F34*B34</f>
        <v>66000</v>
      </c>
      <c r="I34" s="131">
        <f>+B34*F34</f>
        <v>66000</v>
      </c>
      <c r="J34" s="17"/>
      <c r="K34" s="17"/>
    </row>
    <row r="35" spans="1:11" ht="15">
      <c r="A35" s="128"/>
      <c r="B35" s="130"/>
      <c r="C35" s="5"/>
      <c r="D35" s="5"/>
      <c r="E35" s="5"/>
      <c r="F35" s="193" t="s">
        <v>27</v>
      </c>
      <c r="G35" s="132">
        <f>SUM(G32:G34)</f>
        <v>11107.5</v>
      </c>
      <c r="H35" s="132">
        <f>SUM(H32:H34)</f>
        <v>66000</v>
      </c>
      <c r="I35" s="188">
        <f>SUM(I32:I34)</f>
        <v>77107.5</v>
      </c>
      <c r="J35" s="17"/>
      <c r="K35" s="17"/>
    </row>
    <row r="36" spans="1:11" ht="15">
      <c r="A36" s="128"/>
      <c r="B36" s="5"/>
      <c r="C36" s="5"/>
      <c r="D36" s="5"/>
      <c r="E36" s="5"/>
      <c r="F36" s="6"/>
      <c r="G36" s="6"/>
      <c r="H36" s="6"/>
      <c r="I36" s="131"/>
      <c r="J36" s="17"/>
      <c r="K36" s="17"/>
    </row>
    <row r="37" spans="1:11" ht="15">
      <c r="A37" s="128"/>
      <c r="B37" s="129" t="s">
        <v>82</v>
      </c>
      <c r="C37" s="5"/>
      <c r="D37" s="5"/>
      <c r="E37" s="5"/>
      <c r="F37" s="6"/>
      <c r="G37" s="6"/>
      <c r="H37" s="6"/>
      <c r="I37" s="102"/>
      <c r="J37" s="12"/>
      <c r="K37" s="17"/>
    </row>
    <row r="38" spans="1:11" ht="15">
      <c r="A38" s="128"/>
      <c r="B38" s="130">
        <v>28.9157</v>
      </c>
      <c r="C38" s="15" t="s">
        <v>53</v>
      </c>
      <c r="D38" s="5" t="s">
        <v>131</v>
      </c>
      <c r="E38" s="5"/>
      <c r="F38" s="134">
        <f>'BAHAN DAN UPAH'!H16</f>
        <v>6428.571428571428</v>
      </c>
      <c r="G38" s="87">
        <f>F38*B38</f>
        <v>185886.64285714287</v>
      </c>
      <c r="H38" s="89" t="s">
        <v>37</v>
      </c>
      <c r="I38" s="131">
        <f aca="true" t="shared" si="0" ref="I38:I47">+B38*F38</f>
        <v>185886.64285714287</v>
      </c>
      <c r="J38" s="12"/>
      <c r="K38" s="12"/>
    </row>
    <row r="39" spans="1:11" ht="15">
      <c r="A39" s="128"/>
      <c r="B39" s="130">
        <v>16.8675</v>
      </c>
      <c r="C39" s="15" t="s">
        <v>53</v>
      </c>
      <c r="D39" s="5" t="s">
        <v>129</v>
      </c>
      <c r="E39" s="5"/>
      <c r="F39" s="134">
        <f>'BAHAN DAN UPAH'!H18</f>
        <v>9642.857142857143</v>
      </c>
      <c r="G39" s="87">
        <f>F39*B39</f>
        <v>162650.89285714287</v>
      </c>
      <c r="H39" s="89" t="s">
        <v>37</v>
      </c>
      <c r="I39" s="131">
        <f t="shared" si="0"/>
        <v>162650.89285714287</v>
      </c>
      <c r="J39" s="21"/>
      <c r="K39" s="21"/>
    </row>
    <row r="40" spans="1:11" ht="15">
      <c r="A40" s="128"/>
      <c r="B40" s="130">
        <v>2.4096</v>
      </c>
      <c r="C40" s="15" t="s">
        <v>53</v>
      </c>
      <c r="D40" s="5" t="s">
        <v>122</v>
      </c>
      <c r="E40" s="5"/>
      <c r="F40" s="134">
        <f>'BAHAN DAN UPAH'!H17</f>
        <v>8678.57142857143</v>
      </c>
      <c r="G40" s="87">
        <f>F40*B40</f>
        <v>20911.88571428572</v>
      </c>
      <c r="H40" s="89" t="s">
        <v>37</v>
      </c>
      <c r="I40" s="131">
        <f t="shared" si="0"/>
        <v>20911.88571428572</v>
      </c>
      <c r="J40" s="21"/>
      <c r="K40" s="21"/>
    </row>
    <row r="41" spans="1:11" ht="15">
      <c r="A41" s="128"/>
      <c r="B41" s="130">
        <v>6.8</v>
      </c>
      <c r="C41" s="15" t="s">
        <v>7</v>
      </c>
      <c r="D41" s="5" t="s">
        <v>64</v>
      </c>
      <c r="E41" s="5"/>
      <c r="F41" s="134">
        <f>'BAHAN DAN UPAH'!G40</f>
        <v>41000</v>
      </c>
      <c r="G41" s="89" t="s">
        <v>37</v>
      </c>
      <c r="H41" s="87">
        <f aca="true" t="shared" si="1" ref="H41:H46">F41*B41</f>
        <v>278800</v>
      </c>
      <c r="I41" s="131">
        <f t="shared" si="0"/>
        <v>278800</v>
      </c>
      <c r="J41" s="12"/>
      <c r="K41" s="21"/>
    </row>
    <row r="42" spans="1:11" ht="15">
      <c r="A42" s="128"/>
      <c r="B42" s="130">
        <v>0.54</v>
      </c>
      <c r="C42" s="15" t="s">
        <v>6</v>
      </c>
      <c r="D42" s="5" t="s">
        <v>66</v>
      </c>
      <c r="E42" s="5"/>
      <c r="F42" s="134">
        <f>'BAHAN DAN UPAH'!G43</f>
        <v>79500</v>
      </c>
      <c r="G42" s="89" t="s">
        <v>37</v>
      </c>
      <c r="H42" s="87">
        <f t="shared" si="1"/>
        <v>42930</v>
      </c>
      <c r="I42" s="131">
        <f t="shared" si="0"/>
        <v>42930</v>
      </c>
      <c r="J42" s="5"/>
      <c r="K42" s="12"/>
    </row>
    <row r="43" spans="1:11" ht="15">
      <c r="A43" s="128"/>
      <c r="B43" s="130">
        <v>0.82</v>
      </c>
      <c r="C43" s="15" t="s">
        <v>6</v>
      </c>
      <c r="D43" s="5" t="s">
        <v>67</v>
      </c>
      <c r="E43" s="5"/>
      <c r="F43" s="87">
        <f>'BAHAN DAN UPAH'!G45</f>
        <v>70750</v>
      </c>
      <c r="G43" s="89" t="s">
        <v>37</v>
      </c>
      <c r="H43" s="87">
        <f t="shared" si="1"/>
        <v>58015</v>
      </c>
      <c r="I43" s="131">
        <f t="shared" si="0"/>
        <v>58015</v>
      </c>
      <c r="J43" s="12"/>
      <c r="K43" s="5"/>
    </row>
    <row r="44" spans="1:11" ht="15">
      <c r="A44" s="128"/>
      <c r="B44" s="130">
        <v>0.4</v>
      </c>
      <c r="C44" s="15" t="s">
        <v>6</v>
      </c>
      <c r="D44" s="5" t="s">
        <v>68</v>
      </c>
      <c r="E44" s="5"/>
      <c r="F44" s="87">
        <f>'BAHAN DAN UPAH'!G33</f>
        <v>750000</v>
      </c>
      <c r="G44" s="89" t="s">
        <v>37</v>
      </c>
      <c r="H44" s="87">
        <f t="shared" si="1"/>
        <v>300000</v>
      </c>
      <c r="I44" s="131">
        <f>+B44*F44</f>
        <v>300000</v>
      </c>
      <c r="J44" s="12"/>
      <c r="K44" s="12"/>
    </row>
    <row r="45" spans="1:11" ht="15">
      <c r="A45" s="128"/>
      <c r="B45" s="130">
        <v>4</v>
      </c>
      <c r="C45" s="15" t="s">
        <v>8</v>
      </c>
      <c r="D45" s="5" t="s">
        <v>69</v>
      </c>
      <c r="E45" s="5"/>
      <c r="F45" s="87">
        <f>'BAHAN DAN UPAH'!G37</f>
        <v>9250</v>
      </c>
      <c r="G45" s="89" t="s">
        <v>37</v>
      </c>
      <c r="H45" s="87">
        <f t="shared" si="1"/>
        <v>37000</v>
      </c>
      <c r="I45" s="131">
        <f>+B45*F45</f>
        <v>37000</v>
      </c>
      <c r="J45" s="12"/>
      <c r="K45" s="12"/>
    </row>
    <row r="46" spans="1:11" ht="15">
      <c r="A46" s="128"/>
      <c r="B46" s="130">
        <v>2.4096</v>
      </c>
      <c r="C46" s="15" t="s">
        <v>53</v>
      </c>
      <c r="D46" s="5" t="s">
        <v>45</v>
      </c>
      <c r="E46" s="5"/>
      <c r="F46" s="87">
        <f>'BAHAN DAN UPAH'!H87</f>
        <v>23424.109693391736</v>
      </c>
      <c r="G46" s="89" t="s">
        <v>37</v>
      </c>
      <c r="H46" s="87">
        <f t="shared" si="1"/>
        <v>56442.734717196734</v>
      </c>
      <c r="I46" s="131">
        <f>+B46*F46</f>
        <v>56442.734717196734</v>
      </c>
      <c r="J46" s="12"/>
      <c r="K46" s="12"/>
    </row>
    <row r="47" spans="1:11" ht="15">
      <c r="A47" s="128"/>
      <c r="B47" s="130">
        <v>1</v>
      </c>
      <c r="C47" s="15" t="s">
        <v>15</v>
      </c>
      <c r="D47" s="5" t="s">
        <v>62</v>
      </c>
      <c r="E47" s="5"/>
      <c r="F47" s="87">
        <f>'BAHAN DAN UPAH'!G95</f>
        <v>12000</v>
      </c>
      <c r="G47" s="87">
        <f>F47*B47</f>
        <v>12000</v>
      </c>
      <c r="H47" s="89" t="s">
        <v>37</v>
      </c>
      <c r="I47" s="131">
        <f t="shared" si="0"/>
        <v>12000</v>
      </c>
      <c r="J47" s="12"/>
      <c r="K47" s="12"/>
    </row>
    <row r="48" spans="1:11" ht="15">
      <c r="A48" s="128"/>
      <c r="B48" s="5"/>
      <c r="C48" s="5"/>
      <c r="D48" s="5"/>
      <c r="E48" s="5"/>
      <c r="F48" s="193" t="s">
        <v>27</v>
      </c>
      <c r="G48" s="132">
        <f>SUM(G38:G47)</f>
        <v>381449.42142857146</v>
      </c>
      <c r="H48" s="132">
        <f>SUM(H38:H47)</f>
        <v>773187.7347171968</v>
      </c>
      <c r="I48" s="188">
        <f>SUM(I38:I47)</f>
        <v>1154637.1561457682</v>
      </c>
      <c r="J48" s="12"/>
      <c r="K48" s="12"/>
    </row>
    <row r="49" spans="1:11" ht="15">
      <c r="A49" s="128"/>
      <c r="B49" s="5"/>
      <c r="C49" s="5"/>
      <c r="D49" s="5"/>
      <c r="E49" s="5"/>
      <c r="F49" s="6"/>
      <c r="G49" s="6"/>
      <c r="H49" s="6"/>
      <c r="I49" s="131"/>
      <c r="J49" s="12"/>
      <c r="K49" s="12"/>
    </row>
    <row r="50" spans="1:11" ht="15">
      <c r="A50" s="128"/>
      <c r="B50" s="129" t="s">
        <v>83</v>
      </c>
      <c r="C50" s="5"/>
      <c r="D50" s="5"/>
      <c r="E50" s="5"/>
      <c r="F50" s="6"/>
      <c r="G50" s="6"/>
      <c r="H50" s="6"/>
      <c r="I50" s="102"/>
      <c r="J50" s="12"/>
      <c r="K50" s="12"/>
    </row>
    <row r="51" spans="1:11" ht="15">
      <c r="A51" s="128"/>
      <c r="B51" s="130">
        <v>35.8974</v>
      </c>
      <c r="C51" s="15" t="s">
        <v>53</v>
      </c>
      <c r="D51" s="5" t="s">
        <v>131</v>
      </c>
      <c r="E51" s="5"/>
      <c r="F51" s="135">
        <f>'BAHAN DAN UPAH'!H16</f>
        <v>6428.571428571428</v>
      </c>
      <c r="G51" s="87">
        <f>F51*B51</f>
        <v>230768.99999999997</v>
      </c>
      <c r="H51" s="8" t="s">
        <v>37</v>
      </c>
      <c r="I51" s="131">
        <f aca="true" t="shared" si="2" ref="I51:I57">+B51*F51</f>
        <v>230768.99999999997</v>
      </c>
      <c r="J51" s="12"/>
      <c r="K51" s="12"/>
    </row>
    <row r="52" spans="1:11" ht="15">
      <c r="A52" s="128"/>
      <c r="B52" s="130">
        <v>35.8974</v>
      </c>
      <c r="C52" s="15" t="s">
        <v>53</v>
      </c>
      <c r="D52" s="5" t="s">
        <v>129</v>
      </c>
      <c r="E52" s="5"/>
      <c r="F52" s="134">
        <f>'BAHAN DAN UPAH'!H18</f>
        <v>9642.857142857143</v>
      </c>
      <c r="G52" s="87">
        <f>F52*B52</f>
        <v>346153.5</v>
      </c>
      <c r="H52" s="8" t="s">
        <v>37</v>
      </c>
      <c r="I52" s="131">
        <f t="shared" si="2"/>
        <v>346153.5</v>
      </c>
      <c r="J52" s="12"/>
      <c r="K52" s="12"/>
    </row>
    <row r="53" spans="1:11" ht="15">
      <c r="A53" s="128"/>
      <c r="B53" s="130">
        <v>8.9744</v>
      </c>
      <c r="C53" s="15" t="s">
        <v>53</v>
      </c>
      <c r="D53" s="5" t="s">
        <v>122</v>
      </c>
      <c r="E53" s="5"/>
      <c r="F53" s="134">
        <f>'BAHAN DAN UPAH'!H17</f>
        <v>8678.57142857143</v>
      </c>
      <c r="G53" s="87">
        <f>F53*B53</f>
        <v>77884.97142857143</v>
      </c>
      <c r="H53" s="8" t="s">
        <v>37</v>
      </c>
      <c r="I53" s="131">
        <f t="shared" si="2"/>
        <v>77884.97142857143</v>
      </c>
      <c r="J53" s="12"/>
      <c r="K53" s="12"/>
    </row>
    <row r="54" spans="1:11" ht="15">
      <c r="A54" s="128"/>
      <c r="B54" s="130">
        <v>1</v>
      </c>
      <c r="C54" s="15" t="s">
        <v>6</v>
      </c>
      <c r="D54" s="5" t="s">
        <v>70</v>
      </c>
      <c r="E54" s="5"/>
      <c r="F54" s="87">
        <f>I48</f>
        <v>1154637.1561457682</v>
      </c>
      <c r="G54" s="8" t="s">
        <v>37</v>
      </c>
      <c r="H54" s="87">
        <f>F54*B54</f>
        <v>1154637.1561457682</v>
      </c>
      <c r="I54" s="131">
        <f t="shared" si="2"/>
        <v>1154637.1561457682</v>
      </c>
      <c r="J54" s="12"/>
      <c r="K54" s="12"/>
    </row>
    <row r="55" spans="1:11" ht="15">
      <c r="A55" s="128"/>
      <c r="B55" s="130">
        <v>110</v>
      </c>
      <c r="C55" s="15" t="s">
        <v>8</v>
      </c>
      <c r="D55" s="5" t="s">
        <v>71</v>
      </c>
      <c r="E55" s="5"/>
      <c r="F55" s="87">
        <f>'BAHAN DAN UPAH'!G49</f>
        <v>8000</v>
      </c>
      <c r="G55" s="8" t="s">
        <v>37</v>
      </c>
      <c r="H55" s="87">
        <f>F55*B55</f>
        <v>880000</v>
      </c>
      <c r="I55" s="131">
        <f t="shared" si="2"/>
        <v>880000</v>
      </c>
      <c r="J55" s="21"/>
      <c r="K55" s="12"/>
    </row>
    <row r="56" spans="1:11" ht="15">
      <c r="A56" s="128"/>
      <c r="B56" s="130">
        <v>2</v>
      </c>
      <c r="C56" s="15" t="s">
        <v>8</v>
      </c>
      <c r="D56" s="5" t="s">
        <v>72</v>
      </c>
      <c r="E56" s="5"/>
      <c r="F56" s="87">
        <f>'BAHAN DAN UPAH'!G50</f>
        <v>10000</v>
      </c>
      <c r="G56" s="8" t="s">
        <v>37</v>
      </c>
      <c r="H56" s="87">
        <f>F56*B56</f>
        <v>20000</v>
      </c>
      <c r="I56" s="131">
        <f t="shared" si="2"/>
        <v>20000</v>
      </c>
      <c r="J56" s="12"/>
      <c r="K56" s="21"/>
    </row>
    <row r="57" spans="1:11" ht="15">
      <c r="A57" s="128"/>
      <c r="B57" s="130">
        <v>1</v>
      </c>
      <c r="C57" s="15" t="s">
        <v>15</v>
      </c>
      <c r="D57" s="5" t="s">
        <v>62</v>
      </c>
      <c r="E57" s="5"/>
      <c r="F57" s="87">
        <f>'BAHAN DAN UPAH'!G95</f>
        <v>12000</v>
      </c>
      <c r="G57" s="87">
        <f>F57*B57</f>
        <v>12000</v>
      </c>
      <c r="H57" s="8" t="s">
        <v>37</v>
      </c>
      <c r="I57" s="131">
        <f t="shared" si="2"/>
        <v>12000</v>
      </c>
      <c r="J57" s="5"/>
      <c r="K57" s="12"/>
    </row>
    <row r="58" spans="1:11" ht="15">
      <c r="A58" s="128"/>
      <c r="B58" s="5"/>
      <c r="C58" s="130"/>
      <c r="D58" s="5"/>
      <c r="E58" s="5"/>
      <c r="F58" s="193" t="s">
        <v>27</v>
      </c>
      <c r="G58" s="132">
        <f>SUM(G51:G57)</f>
        <v>666807.4714285714</v>
      </c>
      <c r="H58" s="132">
        <f>SUM(H51:H57)</f>
        <v>2054637.1561457682</v>
      </c>
      <c r="I58" s="188">
        <f>SUM(I51:I57)</f>
        <v>2721444.6275743395</v>
      </c>
      <c r="J58" s="12"/>
      <c r="K58" s="5"/>
    </row>
    <row r="59" spans="1:11" ht="15">
      <c r="A59" s="128"/>
      <c r="B59" s="5"/>
      <c r="C59" s="5"/>
      <c r="D59" s="5"/>
      <c r="E59" s="5"/>
      <c r="F59" s="6"/>
      <c r="G59" s="6"/>
      <c r="H59" s="6"/>
      <c r="I59" s="131"/>
      <c r="J59" s="12"/>
      <c r="K59" s="12"/>
    </row>
    <row r="60" spans="1:11" ht="15">
      <c r="A60" s="128"/>
      <c r="B60" s="129" t="s">
        <v>84</v>
      </c>
      <c r="C60" s="130"/>
      <c r="D60" s="15"/>
      <c r="E60" s="5"/>
      <c r="F60" s="6"/>
      <c r="G60" s="136"/>
      <c r="H60" s="8"/>
      <c r="I60" s="131"/>
      <c r="J60" s="12"/>
      <c r="K60" s="12"/>
    </row>
    <row r="61" spans="1:11" ht="15">
      <c r="A61" s="128"/>
      <c r="B61" s="130">
        <v>1.75</v>
      </c>
      <c r="C61" s="15" t="s">
        <v>53</v>
      </c>
      <c r="D61" s="5" t="s">
        <v>131</v>
      </c>
      <c r="E61" s="5"/>
      <c r="F61" s="135">
        <f>'BAHAN DAN UPAH'!H16</f>
        <v>6428.571428571428</v>
      </c>
      <c r="G61" s="87">
        <f>F61*B61</f>
        <v>11250</v>
      </c>
      <c r="H61" s="8" t="s">
        <v>37</v>
      </c>
      <c r="I61" s="131">
        <f aca="true" t="shared" si="3" ref="I61:I67">+B61*F61</f>
        <v>11250</v>
      </c>
      <c r="J61" s="12"/>
      <c r="K61" s="12"/>
    </row>
    <row r="62" spans="1:11" ht="15">
      <c r="A62" s="128"/>
      <c r="B62" s="130">
        <v>3.5</v>
      </c>
      <c r="C62" s="15" t="s">
        <v>53</v>
      </c>
      <c r="D62" s="5" t="s">
        <v>129</v>
      </c>
      <c r="E62" s="5"/>
      <c r="F62" s="135">
        <f>'BAHAN DAN UPAH'!H18</f>
        <v>9642.857142857143</v>
      </c>
      <c r="G62" s="87">
        <f>F62*B62</f>
        <v>33750</v>
      </c>
      <c r="H62" s="8" t="s">
        <v>37</v>
      </c>
      <c r="I62" s="131">
        <f t="shared" si="3"/>
        <v>33750</v>
      </c>
      <c r="J62" s="12"/>
      <c r="K62" s="12"/>
    </row>
    <row r="63" spans="1:11" ht="15">
      <c r="A63" s="128"/>
      <c r="B63" s="130">
        <v>0.875</v>
      </c>
      <c r="C63" s="15" t="s">
        <v>53</v>
      </c>
      <c r="D63" s="5" t="s">
        <v>122</v>
      </c>
      <c r="E63" s="5"/>
      <c r="F63" s="135">
        <f>'BAHAN DAN UPAH'!H17</f>
        <v>8678.57142857143</v>
      </c>
      <c r="G63" s="87">
        <f>F63*B63</f>
        <v>7593.750000000001</v>
      </c>
      <c r="H63" s="8" t="s">
        <v>37</v>
      </c>
      <c r="I63" s="131">
        <f t="shared" si="3"/>
        <v>7593.750000000001</v>
      </c>
      <c r="J63" s="12"/>
      <c r="K63" s="12"/>
    </row>
    <row r="64" spans="1:11" ht="15">
      <c r="A64" s="128"/>
      <c r="B64" s="130">
        <v>1.2</v>
      </c>
      <c r="C64" s="15" t="s">
        <v>6</v>
      </c>
      <c r="D64" s="5" t="s">
        <v>73</v>
      </c>
      <c r="E64" s="5"/>
      <c r="F64" s="135">
        <f>'BAHAN DAN UPAH'!G46</f>
        <v>65000</v>
      </c>
      <c r="G64" s="8" t="s">
        <v>37</v>
      </c>
      <c r="H64" s="87">
        <f>F64*B64</f>
        <v>78000</v>
      </c>
      <c r="I64" s="131">
        <f t="shared" si="3"/>
        <v>78000</v>
      </c>
      <c r="J64" s="12"/>
      <c r="K64" s="12"/>
    </row>
    <row r="65" spans="1:11" ht="15">
      <c r="A65" s="128"/>
      <c r="B65" s="130">
        <v>0.52</v>
      </c>
      <c r="C65" s="15" t="s">
        <v>6</v>
      </c>
      <c r="D65" s="5" t="s">
        <v>66</v>
      </c>
      <c r="E65" s="5"/>
      <c r="F65" s="135">
        <f>'BAHAN DAN UPAH'!G43</f>
        <v>79500</v>
      </c>
      <c r="G65" s="8" t="s">
        <v>37</v>
      </c>
      <c r="H65" s="87">
        <f>F65*B65</f>
        <v>41340</v>
      </c>
      <c r="I65" s="131">
        <f t="shared" si="3"/>
        <v>41340</v>
      </c>
      <c r="J65" s="12"/>
      <c r="K65" s="12"/>
    </row>
    <row r="66" spans="1:11" ht="15">
      <c r="A66" s="128"/>
      <c r="B66" s="130">
        <v>3.24</v>
      </c>
      <c r="C66" s="15" t="s">
        <v>8</v>
      </c>
      <c r="D66" s="5" t="s">
        <v>65</v>
      </c>
      <c r="E66" s="5"/>
      <c r="F66" s="135">
        <f>'BAHAN DAN UPAH'!G40</f>
        <v>41000</v>
      </c>
      <c r="G66" s="8" t="s">
        <v>37</v>
      </c>
      <c r="H66" s="87">
        <f>F66*B66</f>
        <v>132840</v>
      </c>
      <c r="I66" s="131">
        <f>+B66*F66</f>
        <v>132840</v>
      </c>
      <c r="J66" s="12"/>
      <c r="K66" s="12"/>
    </row>
    <row r="67" spans="1:11" ht="15">
      <c r="A67" s="128"/>
      <c r="B67" s="130">
        <v>1</v>
      </c>
      <c r="C67" s="15" t="s">
        <v>15</v>
      </c>
      <c r="D67" s="5" t="s">
        <v>62</v>
      </c>
      <c r="E67" s="5"/>
      <c r="F67" s="135">
        <f>'BAHAN DAN UPAH'!G95</f>
        <v>12000</v>
      </c>
      <c r="G67" s="87">
        <f>F67*B67</f>
        <v>12000</v>
      </c>
      <c r="H67" s="8" t="s">
        <v>37</v>
      </c>
      <c r="I67" s="131">
        <f t="shared" si="3"/>
        <v>12000</v>
      </c>
      <c r="J67" s="12"/>
      <c r="K67" s="12"/>
    </row>
    <row r="68" spans="1:11" ht="15">
      <c r="A68" s="128"/>
      <c r="B68" s="5"/>
      <c r="C68" s="130"/>
      <c r="D68" s="15"/>
      <c r="E68" s="5"/>
      <c r="F68" s="193" t="s">
        <v>27</v>
      </c>
      <c r="G68" s="132">
        <f>SUM(G61:G67)</f>
        <v>64593.75</v>
      </c>
      <c r="H68" s="132">
        <f>SUM(H61:H67)</f>
        <v>252180</v>
      </c>
      <c r="I68" s="188">
        <f>SUM(I61:I67)</f>
        <v>316773.75</v>
      </c>
      <c r="J68" s="12"/>
      <c r="K68" s="12"/>
    </row>
    <row r="69" spans="1:11" ht="15">
      <c r="A69" s="128"/>
      <c r="B69" s="5"/>
      <c r="C69" s="5"/>
      <c r="D69" s="5"/>
      <c r="E69" s="5"/>
      <c r="F69" s="6"/>
      <c r="G69" s="6"/>
      <c r="H69" s="6"/>
      <c r="I69" s="131"/>
      <c r="J69" s="12"/>
      <c r="K69" s="12"/>
    </row>
    <row r="70" spans="1:11" ht="15">
      <c r="A70" s="9"/>
      <c r="B70" s="129" t="s">
        <v>85</v>
      </c>
      <c r="C70" s="5"/>
      <c r="D70" s="5"/>
      <c r="E70" s="5"/>
      <c r="F70" s="6"/>
      <c r="G70" s="6"/>
      <c r="H70" s="6"/>
      <c r="I70" s="7"/>
      <c r="J70" s="12"/>
      <c r="K70" s="12"/>
    </row>
    <row r="71" spans="1:11" ht="15">
      <c r="A71" s="9"/>
      <c r="B71" s="130">
        <v>39.638</v>
      </c>
      <c r="C71" s="15" t="s">
        <v>53</v>
      </c>
      <c r="D71" s="5" t="s">
        <v>131</v>
      </c>
      <c r="E71" s="5"/>
      <c r="F71" s="135">
        <f>'BAHAN DAN UPAH'!H16</f>
        <v>6428.571428571428</v>
      </c>
      <c r="G71" s="87">
        <f>F71*B71</f>
        <v>254815.71428571426</v>
      </c>
      <c r="H71" s="8" t="s">
        <v>37</v>
      </c>
      <c r="I71" s="11">
        <f aca="true" t="shared" si="4" ref="I71:I76">+B71*F71</f>
        <v>254815.71428571426</v>
      </c>
      <c r="J71" s="12"/>
      <c r="K71" s="12"/>
    </row>
    <row r="72" spans="1:11" ht="15">
      <c r="A72" s="9"/>
      <c r="B72" s="130">
        <v>13.213</v>
      </c>
      <c r="C72" s="15" t="s">
        <v>53</v>
      </c>
      <c r="D72" s="5" t="s">
        <v>129</v>
      </c>
      <c r="E72" s="5"/>
      <c r="F72" s="135">
        <f>'BAHAN DAN UPAH'!H18</f>
        <v>9642.857142857143</v>
      </c>
      <c r="G72" s="87">
        <f>F72*B72</f>
        <v>127411.07142857142</v>
      </c>
      <c r="H72" s="8" t="s">
        <v>37</v>
      </c>
      <c r="I72" s="11">
        <f t="shared" si="4"/>
        <v>127411.07142857142</v>
      </c>
      <c r="J72" s="21"/>
      <c r="K72" s="12"/>
    </row>
    <row r="73" spans="1:11" ht="15">
      <c r="A73" s="9"/>
      <c r="B73" s="130">
        <v>2.643</v>
      </c>
      <c r="C73" s="15" t="s">
        <v>53</v>
      </c>
      <c r="D73" s="5" t="s">
        <v>122</v>
      </c>
      <c r="E73" s="5"/>
      <c r="F73" s="135">
        <f>'BAHAN DAN UPAH'!H17</f>
        <v>8678.57142857143</v>
      </c>
      <c r="G73" s="87">
        <f>F73*B73</f>
        <v>22937.464285714286</v>
      </c>
      <c r="H73" s="8" t="s">
        <v>37</v>
      </c>
      <c r="I73" s="11">
        <f t="shared" si="4"/>
        <v>22937.464285714286</v>
      </c>
      <c r="J73" s="21"/>
      <c r="K73" s="21"/>
    </row>
    <row r="74" spans="1:11" ht="15">
      <c r="A74" s="9"/>
      <c r="B74" s="130">
        <v>0.399</v>
      </c>
      <c r="C74" s="15" t="s">
        <v>6</v>
      </c>
      <c r="D74" s="5" t="s">
        <v>74</v>
      </c>
      <c r="E74" s="5"/>
      <c r="F74" s="135">
        <f>'BAHAN DAN UPAH'!G34</f>
        <v>3000000</v>
      </c>
      <c r="G74" s="8" t="s">
        <v>37</v>
      </c>
      <c r="H74" s="87">
        <f>F74*B74</f>
        <v>1197000</v>
      </c>
      <c r="I74" s="11">
        <f t="shared" si="4"/>
        <v>1197000</v>
      </c>
      <c r="J74" s="12"/>
      <c r="K74" s="21"/>
    </row>
    <row r="75" spans="1:11" ht="15">
      <c r="A75" s="9"/>
      <c r="B75" s="130">
        <v>2.59</v>
      </c>
      <c r="C75" s="15" t="s">
        <v>8</v>
      </c>
      <c r="D75" s="5" t="s">
        <v>69</v>
      </c>
      <c r="E75" s="5"/>
      <c r="F75" s="135">
        <f>'BAHAN DAN UPAH'!G37</f>
        <v>9250</v>
      </c>
      <c r="G75" s="8" t="s">
        <v>37</v>
      </c>
      <c r="H75" s="87">
        <f>F75*B75</f>
        <v>23957.5</v>
      </c>
      <c r="I75" s="11">
        <f t="shared" si="4"/>
        <v>23957.5</v>
      </c>
      <c r="J75" s="5"/>
      <c r="K75" s="12"/>
    </row>
    <row r="76" spans="1:11" ht="15">
      <c r="A76" s="9"/>
      <c r="B76" s="130">
        <v>1</v>
      </c>
      <c r="C76" s="15" t="s">
        <v>15</v>
      </c>
      <c r="D76" s="5" t="s">
        <v>62</v>
      </c>
      <c r="E76" s="5"/>
      <c r="F76" s="135">
        <v>15000</v>
      </c>
      <c r="G76" s="87">
        <f>F76*B76</f>
        <v>15000</v>
      </c>
      <c r="H76" s="8" t="s">
        <v>37</v>
      </c>
      <c r="I76" s="11">
        <f t="shared" si="4"/>
        <v>15000</v>
      </c>
      <c r="J76" s="12"/>
      <c r="K76" s="5"/>
    </row>
    <row r="77" spans="1:11" ht="15">
      <c r="A77" s="9"/>
      <c r="B77" s="130"/>
      <c r="C77" s="15"/>
      <c r="D77" s="5"/>
      <c r="E77" s="5"/>
      <c r="F77" s="193" t="s">
        <v>27</v>
      </c>
      <c r="G77" s="132">
        <f>SUM(G71:G76)</f>
        <v>420164.24999999994</v>
      </c>
      <c r="H77" s="132">
        <f>SUM(H71:H76)</f>
        <v>1220957.5</v>
      </c>
      <c r="I77" s="187">
        <f>SUM(I71:I76)</f>
        <v>1641121.75</v>
      </c>
      <c r="J77" s="12"/>
      <c r="K77" s="12"/>
    </row>
    <row r="78" spans="1:11" ht="15">
      <c r="A78" s="9"/>
      <c r="B78" s="5"/>
      <c r="C78" s="130"/>
      <c r="D78" s="15"/>
      <c r="E78" s="5"/>
      <c r="F78" s="6"/>
      <c r="G78" s="136"/>
      <c r="H78" s="8"/>
      <c r="I78" s="11"/>
      <c r="J78" s="12"/>
      <c r="K78" s="12"/>
    </row>
    <row r="79" spans="1:11" ht="15">
      <c r="A79" s="9"/>
      <c r="B79" s="129" t="s">
        <v>86</v>
      </c>
      <c r="C79" s="5"/>
      <c r="D79" s="5"/>
      <c r="E79" s="5"/>
      <c r="F79" s="6"/>
      <c r="G79" s="6"/>
      <c r="H79" s="6"/>
      <c r="I79" s="7"/>
      <c r="J79" s="12"/>
      <c r="K79" s="12"/>
    </row>
    <row r="80" spans="1:11" ht="15">
      <c r="A80" s="9"/>
      <c r="B80" s="130">
        <v>0.525</v>
      </c>
      <c r="C80" s="15" t="s">
        <v>53</v>
      </c>
      <c r="D80" s="5" t="s">
        <v>131</v>
      </c>
      <c r="E80" s="5"/>
      <c r="F80" s="135">
        <f>'BAHAN DAN UPAH'!H16</f>
        <v>6428.571428571428</v>
      </c>
      <c r="G80" s="87">
        <f>F80*B80</f>
        <v>3375</v>
      </c>
      <c r="H80" s="8" t="s">
        <v>37</v>
      </c>
      <c r="I80" s="11">
        <f aca="true" t="shared" si="5" ref="I80:I87">+B80*F80</f>
        <v>3375</v>
      </c>
      <c r="J80" s="12"/>
      <c r="K80" s="12"/>
    </row>
    <row r="81" spans="1:11" ht="15">
      <c r="A81" s="9"/>
      <c r="B81" s="130">
        <v>0.026</v>
      </c>
      <c r="C81" s="15" t="s">
        <v>53</v>
      </c>
      <c r="D81" s="5" t="s">
        <v>122</v>
      </c>
      <c r="E81" s="5"/>
      <c r="F81" s="135">
        <f>'BAHAN DAN UPAH'!H18</f>
        <v>9642.857142857143</v>
      </c>
      <c r="G81" s="87">
        <f>F81*B81</f>
        <v>250.71428571428572</v>
      </c>
      <c r="H81" s="8" t="s">
        <v>37</v>
      </c>
      <c r="I81" s="11">
        <f t="shared" si="5"/>
        <v>250.71428571428572</v>
      </c>
      <c r="J81" s="12"/>
      <c r="K81" s="12"/>
    </row>
    <row r="82" spans="1:11" ht="15">
      <c r="A82" s="9"/>
      <c r="B82" s="130">
        <v>0.03</v>
      </c>
      <c r="C82" s="15" t="s">
        <v>6</v>
      </c>
      <c r="D82" s="5" t="s">
        <v>75</v>
      </c>
      <c r="E82" s="5"/>
      <c r="F82" s="135">
        <f>'BAHAN DAN UPAH'!G47</f>
        <v>65000</v>
      </c>
      <c r="G82" s="8" t="s">
        <v>37</v>
      </c>
      <c r="H82" s="87">
        <f>F82*B82</f>
        <v>1950</v>
      </c>
      <c r="I82" s="11">
        <f t="shared" si="5"/>
        <v>1950</v>
      </c>
      <c r="J82" s="12"/>
      <c r="K82" s="12"/>
    </row>
    <row r="83" spans="1:11" ht="15">
      <c r="A83" s="9"/>
      <c r="B83" s="130">
        <v>0.07</v>
      </c>
      <c r="C83" s="15" t="s">
        <v>6</v>
      </c>
      <c r="D83" s="5" t="s">
        <v>76</v>
      </c>
      <c r="E83" s="5"/>
      <c r="F83" s="135">
        <f>'BAHAN DAN UPAH'!G47</f>
        <v>65000</v>
      </c>
      <c r="G83" s="8" t="s">
        <v>37</v>
      </c>
      <c r="H83" s="87">
        <f>F83*B83</f>
        <v>4550</v>
      </c>
      <c r="I83" s="11">
        <f t="shared" si="5"/>
        <v>4550</v>
      </c>
      <c r="J83" s="12"/>
      <c r="K83" s="12"/>
    </row>
    <row r="84" spans="1:11" ht="15">
      <c r="A84" s="9"/>
      <c r="B84" s="130">
        <v>4</v>
      </c>
      <c r="C84" s="15" t="s">
        <v>8</v>
      </c>
      <c r="D84" s="5" t="s">
        <v>56</v>
      </c>
      <c r="E84" s="5"/>
      <c r="F84" s="135">
        <f>'BAHAN DAN UPAH'!G72</f>
        <v>6500</v>
      </c>
      <c r="G84" s="8" t="s">
        <v>37</v>
      </c>
      <c r="H84" s="87">
        <f>F84*B84</f>
        <v>26000</v>
      </c>
      <c r="I84" s="11">
        <f t="shared" si="5"/>
        <v>26000</v>
      </c>
      <c r="J84" s="12"/>
      <c r="K84" s="12"/>
    </row>
    <row r="85" spans="1:11" ht="15">
      <c r="A85" s="9"/>
      <c r="B85" s="130">
        <v>0.02</v>
      </c>
      <c r="C85" s="15" t="s">
        <v>6</v>
      </c>
      <c r="D85" s="5" t="s">
        <v>66</v>
      </c>
      <c r="E85" s="5"/>
      <c r="F85" s="135">
        <f>'BAHAN DAN UPAH'!G43</f>
        <v>79500</v>
      </c>
      <c r="G85" s="8" t="s">
        <v>37</v>
      </c>
      <c r="H85" s="87">
        <f>F85*B85</f>
        <v>1590</v>
      </c>
      <c r="I85" s="11">
        <f t="shared" si="5"/>
        <v>1590</v>
      </c>
      <c r="J85" s="12"/>
      <c r="K85" s="12"/>
    </row>
    <row r="86" spans="1:11" ht="15">
      <c r="A86" s="9"/>
      <c r="B86" s="130">
        <v>0.5</v>
      </c>
      <c r="C86" s="15" t="s">
        <v>3</v>
      </c>
      <c r="D86" s="5" t="s">
        <v>77</v>
      </c>
      <c r="E86" s="5"/>
      <c r="F86" s="135">
        <f>'BAHAN DAN UPAH'!G73</f>
        <v>32500</v>
      </c>
      <c r="G86" s="8" t="s">
        <v>37</v>
      </c>
      <c r="H86" s="87">
        <f>F86*B86</f>
        <v>16250</v>
      </c>
      <c r="I86" s="11">
        <f t="shared" si="5"/>
        <v>16250</v>
      </c>
      <c r="J86" s="21"/>
      <c r="K86" s="12"/>
    </row>
    <row r="87" spans="1:11" ht="15">
      <c r="A87" s="9"/>
      <c r="B87" s="130">
        <v>1</v>
      </c>
      <c r="C87" s="15" t="s">
        <v>54</v>
      </c>
      <c r="D87" s="5" t="s">
        <v>62</v>
      </c>
      <c r="E87" s="5"/>
      <c r="F87" s="135">
        <v>12000</v>
      </c>
      <c r="G87" s="87">
        <f>F87*B87</f>
        <v>12000</v>
      </c>
      <c r="H87" s="8" t="s">
        <v>37</v>
      </c>
      <c r="I87" s="11">
        <f t="shared" si="5"/>
        <v>12000</v>
      </c>
      <c r="J87" s="12"/>
      <c r="K87" s="21"/>
    </row>
    <row r="88" spans="1:11" ht="15">
      <c r="A88" s="9"/>
      <c r="B88" s="5"/>
      <c r="C88" s="130"/>
      <c r="D88" s="15"/>
      <c r="E88" s="5"/>
      <c r="F88" s="193" t="s">
        <v>27</v>
      </c>
      <c r="G88" s="132">
        <f>SUM(G80:G87)</f>
        <v>15625.714285714286</v>
      </c>
      <c r="H88" s="132">
        <f>SUM(H80:H87)</f>
        <v>50340</v>
      </c>
      <c r="I88" s="138">
        <f>SUM(I80:I87)</f>
        <v>65965.71428571429</v>
      </c>
      <c r="J88" s="5"/>
      <c r="K88" s="12"/>
    </row>
    <row r="89" spans="1:11" ht="15">
      <c r="A89" s="9"/>
      <c r="B89" s="5"/>
      <c r="C89" s="130"/>
      <c r="D89" s="15"/>
      <c r="E89" s="5"/>
      <c r="F89" s="136"/>
      <c r="G89" s="10"/>
      <c r="H89" s="10"/>
      <c r="I89" s="11"/>
      <c r="J89" s="12"/>
      <c r="K89" s="5"/>
    </row>
    <row r="90" spans="1:11" ht="15">
      <c r="A90" s="9"/>
      <c r="B90" s="129" t="s">
        <v>87</v>
      </c>
      <c r="C90" s="5"/>
      <c r="D90" s="5"/>
      <c r="E90" s="5"/>
      <c r="F90" s="6"/>
      <c r="G90" s="6"/>
      <c r="H90" s="6"/>
      <c r="I90" s="7"/>
      <c r="J90" s="12"/>
      <c r="K90" s="12"/>
    </row>
    <row r="91" spans="1:11" ht="15">
      <c r="A91" s="9"/>
      <c r="B91" s="130">
        <v>1.1667</v>
      </c>
      <c r="C91" s="15" t="s">
        <v>53</v>
      </c>
      <c r="D91" s="5" t="s">
        <v>131</v>
      </c>
      <c r="E91" s="5"/>
      <c r="F91" s="135">
        <f>'BAHAN DAN UPAH'!H16</f>
        <v>6428.571428571428</v>
      </c>
      <c r="G91" s="87">
        <f>F91*B91</f>
        <v>7500.214285714286</v>
      </c>
      <c r="H91" s="8" t="s">
        <v>37</v>
      </c>
      <c r="I91" s="11">
        <f aca="true" t="shared" si="6" ref="I91:I96">+B91*F91</f>
        <v>7500.214285714286</v>
      </c>
      <c r="J91" s="12"/>
      <c r="K91" s="12"/>
    </row>
    <row r="92" spans="1:11" ht="15">
      <c r="A92" s="9"/>
      <c r="B92" s="130">
        <v>1.1667</v>
      </c>
      <c r="C92" s="15" t="s">
        <v>53</v>
      </c>
      <c r="D92" s="5" t="s">
        <v>129</v>
      </c>
      <c r="E92" s="5"/>
      <c r="F92" s="135">
        <f>'BAHAN DAN UPAH'!H18</f>
        <v>9642.857142857143</v>
      </c>
      <c r="G92" s="87">
        <f>F92*B92</f>
        <v>11250.32142857143</v>
      </c>
      <c r="H92" s="8" t="s">
        <v>37</v>
      </c>
      <c r="I92" s="11">
        <f t="shared" si="6"/>
        <v>11250.32142857143</v>
      </c>
      <c r="J92" s="12"/>
      <c r="K92" s="12"/>
    </row>
    <row r="93" spans="1:11" ht="15">
      <c r="A93" s="9"/>
      <c r="B93" s="130">
        <v>0.5833</v>
      </c>
      <c r="C93" s="15" t="s">
        <v>53</v>
      </c>
      <c r="D93" s="5" t="s">
        <v>122</v>
      </c>
      <c r="E93" s="5"/>
      <c r="F93" s="135">
        <f>'BAHAN DAN UPAH'!H17</f>
        <v>8678.57142857143</v>
      </c>
      <c r="G93" s="87">
        <f>F93*B93</f>
        <v>5062.210714285715</v>
      </c>
      <c r="H93" s="8" t="s">
        <v>37</v>
      </c>
      <c r="I93" s="11">
        <f t="shared" si="6"/>
        <v>5062.210714285715</v>
      </c>
      <c r="J93" s="12"/>
      <c r="K93" s="12"/>
    </row>
    <row r="94" spans="1:11" ht="15">
      <c r="A94" s="9"/>
      <c r="B94" s="130">
        <v>0.024</v>
      </c>
      <c r="C94" s="15" t="s">
        <v>6</v>
      </c>
      <c r="D94" s="5" t="s">
        <v>66</v>
      </c>
      <c r="E94" s="5"/>
      <c r="F94" s="135">
        <f>'BAHAN DAN UPAH'!G43</f>
        <v>79500</v>
      </c>
      <c r="G94" s="8" t="s">
        <v>37</v>
      </c>
      <c r="H94" s="87">
        <f>F94*B94</f>
        <v>1908</v>
      </c>
      <c r="I94" s="11">
        <f t="shared" si="6"/>
        <v>1908</v>
      </c>
      <c r="J94" s="12"/>
      <c r="K94" s="12"/>
    </row>
    <row r="95" spans="1:11" ht="15">
      <c r="A95" s="9"/>
      <c r="B95" s="130">
        <v>0.13</v>
      </c>
      <c r="C95" s="15" t="s">
        <v>8</v>
      </c>
      <c r="D95" s="5" t="s">
        <v>65</v>
      </c>
      <c r="E95" s="5"/>
      <c r="F95" s="135">
        <f>'BAHAN DAN UPAH'!G40</f>
        <v>41000</v>
      </c>
      <c r="G95" s="8" t="s">
        <v>37</v>
      </c>
      <c r="H95" s="87">
        <f>F95*B95</f>
        <v>5330</v>
      </c>
      <c r="I95" s="11">
        <f t="shared" si="6"/>
        <v>5330</v>
      </c>
      <c r="J95" s="12"/>
      <c r="K95" s="12"/>
    </row>
    <row r="96" spans="1:11" ht="15">
      <c r="A96" s="9"/>
      <c r="B96" s="130">
        <v>1</v>
      </c>
      <c r="C96" s="15" t="s">
        <v>15</v>
      </c>
      <c r="D96" s="5" t="s">
        <v>62</v>
      </c>
      <c r="E96" s="5"/>
      <c r="F96" s="135">
        <v>13000</v>
      </c>
      <c r="G96" s="87">
        <f>F96*B96</f>
        <v>13000</v>
      </c>
      <c r="H96" s="8" t="s">
        <v>37</v>
      </c>
      <c r="I96" s="11">
        <f t="shared" si="6"/>
        <v>13000</v>
      </c>
      <c r="J96" s="12"/>
      <c r="K96" s="12"/>
    </row>
    <row r="97" spans="1:11" ht="15">
      <c r="A97" s="9"/>
      <c r="B97" s="5"/>
      <c r="C97" s="130"/>
      <c r="D97" s="15"/>
      <c r="E97" s="5"/>
      <c r="F97" s="193" t="s">
        <v>27</v>
      </c>
      <c r="G97" s="132">
        <f>SUM(G91:G96)</f>
        <v>36812.74642857143</v>
      </c>
      <c r="H97" s="132">
        <f>SUM(H91:H96)</f>
        <v>7238</v>
      </c>
      <c r="I97" s="187">
        <f>SUM(I91:I96)</f>
        <v>44050.74642857143</v>
      </c>
      <c r="J97" s="12"/>
      <c r="K97" s="12"/>
    </row>
    <row r="98" spans="1:11" ht="15">
      <c r="A98" s="9"/>
      <c r="B98" s="5"/>
      <c r="C98" s="130"/>
      <c r="D98" s="15"/>
      <c r="E98" s="5"/>
      <c r="F98" s="136"/>
      <c r="G98" s="10"/>
      <c r="H98" s="10"/>
      <c r="I98" s="11"/>
      <c r="J98" s="21"/>
      <c r="K98" s="12"/>
    </row>
    <row r="99" spans="1:11" ht="15">
      <c r="A99" s="9"/>
      <c r="B99" s="129" t="s">
        <v>88</v>
      </c>
      <c r="C99" s="5"/>
      <c r="D99" s="5"/>
      <c r="E99" s="5"/>
      <c r="F99" s="6"/>
      <c r="G99" s="6"/>
      <c r="H99" s="6"/>
      <c r="I99" s="7"/>
      <c r="J99" s="12"/>
      <c r="K99" s="21"/>
    </row>
    <row r="100" spans="1:11" ht="15">
      <c r="A100" s="9"/>
      <c r="B100" s="130">
        <v>1.4</v>
      </c>
      <c r="C100" s="15" t="s">
        <v>53</v>
      </c>
      <c r="D100" s="5" t="s">
        <v>131</v>
      </c>
      <c r="E100" s="5"/>
      <c r="F100" s="135">
        <f>'BAHAN DAN UPAH'!H18</f>
        <v>9642.857142857143</v>
      </c>
      <c r="G100" s="87">
        <f>F100*B100</f>
        <v>13500</v>
      </c>
      <c r="H100" s="8" t="s">
        <v>37</v>
      </c>
      <c r="I100" s="11">
        <f>+B100*F100</f>
        <v>13500</v>
      </c>
      <c r="J100" s="12"/>
      <c r="K100" s="12"/>
    </row>
    <row r="101" spans="1:11" ht="15">
      <c r="A101" s="9"/>
      <c r="B101" s="130">
        <v>0.35</v>
      </c>
      <c r="C101" s="15" t="s">
        <v>53</v>
      </c>
      <c r="D101" s="5" t="s">
        <v>122</v>
      </c>
      <c r="E101" s="5"/>
      <c r="F101" s="135">
        <f>'BAHAN DAN UPAH'!H17</f>
        <v>8678.57142857143</v>
      </c>
      <c r="G101" s="87">
        <f>F101*B101</f>
        <v>3037.5</v>
      </c>
      <c r="H101" s="8" t="s">
        <v>37</v>
      </c>
      <c r="I101" s="11">
        <f>+B101*F101</f>
        <v>3037.5</v>
      </c>
      <c r="J101" s="12"/>
      <c r="K101" s="12"/>
    </row>
    <row r="102" spans="1:11" ht="15">
      <c r="A102" s="9"/>
      <c r="B102" s="130">
        <v>0.35</v>
      </c>
      <c r="C102" s="15" t="s">
        <v>8</v>
      </c>
      <c r="D102" s="5" t="s">
        <v>10</v>
      </c>
      <c r="E102" s="5"/>
      <c r="F102" s="135">
        <f>'BAHAN DAN UPAH'!G65</f>
        <v>7500</v>
      </c>
      <c r="G102" s="8" t="s">
        <v>37</v>
      </c>
      <c r="H102" s="87">
        <f>F102*B102</f>
        <v>2625</v>
      </c>
      <c r="I102" s="11">
        <f>+B102*F102</f>
        <v>2625</v>
      </c>
      <c r="J102" s="12"/>
      <c r="K102" s="12"/>
    </row>
    <row r="103" spans="1:11" ht="15">
      <c r="A103" s="9"/>
      <c r="B103" s="130">
        <v>1</v>
      </c>
      <c r="C103" s="15" t="s">
        <v>54</v>
      </c>
      <c r="D103" s="5" t="s">
        <v>62</v>
      </c>
      <c r="E103" s="5"/>
      <c r="F103" s="135">
        <v>12000</v>
      </c>
      <c r="G103" s="87">
        <f>F103*B103</f>
        <v>12000</v>
      </c>
      <c r="H103" s="8" t="s">
        <v>37</v>
      </c>
      <c r="I103" s="11">
        <f>+B103*F103</f>
        <v>12000</v>
      </c>
      <c r="J103" s="12"/>
      <c r="K103" s="12"/>
    </row>
    <row r="104" spans="1:11" ht="15">
      <c r="A104" s="9"/>
      <c r="B104" s="5"/>
      <c r="C104" s="130"/>
      <c r="D104" s="15"/>
      <c r="E104" s="5"/>
      <c r="F104" s="193" t="s">
        <v>27</v>
      </c>
      <c r="G104" s="132">
        <f>SUM(G100:G103)</f>
        <v>28537.5</v>
      </c>
      <c r="H104" s="132">
        <f>SUM(H100:H103)</f>
        <v>2625</v>
      </c>
      <c r="I104" s="187">
        <f>SUM(I100:I103)</f>
        <v>31162.5</v>
      </c>
      <c r="J104" s="12"/>
      <c r="K104" s="12"/>
    </row>
    <row r="105" spans="1:11" ht="15">
      <c r="A105" s="9"/>
      <c r="B105" s="5"/>
      <c r="C105" s="130"/>
      <c r="D105" s="15"/>
      <c r="E105" s="5"/>
      <c r="F105" s="136"/>
      <c r="G105" s="10"/>
      <c r="H105" s="10"/>
      <c r="I105" s="11"/>
      <c r="J105" s="12"/>
      <c r="K105" s="12"/>
    </row>
    <row r="106" spans="1:11" ht="15">
      <c r="A106" s="9"/>
      <c r="B106" s="129" t="s">
        <v>89</v>
      </c>
      <c r="C106" s="5"/>
      <c r="D106" s="5"/>
      <c r="E106" s="5"/>
      <c r="F106" s="6"/>
      <c r="G106" s="6"/>
      <c r="H106" s="6"/>
      <c r="I106" s="7"/>
      <c r="J106" s="21"/>
      <c r="K106" s="12"/>
    </row>
    <row r="107" spans="1:11" ht="15">
      <c r="A107" s="9"/>
      <c r="B107" s="130">
        <v>1.4</v>
      </c>
      <c r="C107" s="15" t="s">
        <v>53</v>
      </c>
      <c r="D107" s="5" t="s">
        <v>131</v>
      </c>
      <c r="E107" s="5"/>
      <c r="F107" s="135">
        <f>'BAHAN DAN UPAH'!H18</f>
        <v>9642.857142857143</v>
      </c>
      <c r="G107" s="87">
        <f>F107*B107</f>
        <v>13500</v>
      </c>
      <c r="H107" s="8" t="s">
        <v>37</v>
      </c>
      <c r="I107" s="11">
        <f>+B107*F107</f>
        <v>13500</v>
      </c>
      <c r="J107" s="12"/>
      <c r="K107" s="21"/>
    </row>
    <row r="108" spans="1:11" ht="15">
      <c r="A108" s="9"/>
      <c r="B108" s="130">
        <v>0.35</v>
      </c>
      <c r="C108" s="15" t="s">
        <v>53</v>
      </c>
      <c r="D108" s="5" t="s">
        <v>122</v>
      </c>
      <c r="E108" s="5"/>
      <c r="F108" s="135">
        <f>'BAHAN DAN UPAH'!H17</f>
        <v>8678.57142857143</v>
      </c>
      <c r="G108" s="87">
        <f>F108*B108</f>
        <v>3037.5</v>
      </c>
      <c r="H108" s="8" t="s">
        <v>37</v>
      </c>
      <c r="I108" s="11">
        <f>+B108*F108</f>
        <v>3037.5</v>
      </c>
      <c r="J108" s="5"/>
      <c r="K108" s="12"/>
    </row>
    <row r="109" spans="1:11" ht="15">
      <c r="A109" s="9"/>
      <c r="B109" s="130">
        <v>0.35</v>
      </c>
      <c r="C109" s="15" t="s">
        <v>8</v>
      </c>
      <c r="D109" s="5" t="s">
        <v>78</v>
      </c>
      <c r="E109" s="5"/>
      <c r="F109" s="135">
        <f>'BAHAN DAN UPAH'!G69</f>
        <v>18000</v>
      </c>
      <c r="G109" s="8" t="s">
        <v>37</v>
      </c>
      <c r="H109" s="87">
        <f>F109*B109</f>
        <v>6300</v>
      </c>
      <c r="I109" s="11">
        <f>+B109*F109</f>
        <v>6300</v>
      </c>
      <c r="J109" s="12"/>
      <c r="K109" s="5"/>
    </row>
    <row r="110" spans="1:11" ht="15">
      <c r="A110" s="9"/>
      <c r="B110" s="130">
        <v>1</v>
      </c>
      <c r="C110" s="15" t="s">
        <v>54</v>
      </c>
      <c r="D110" s="5" t="s">
        <v>62</v>
      </c>
      <c r="E110" s="5"/>
      <c r="F110" s="135">
        <v>12000</v>
      </c>
      <c r="G110" s="87">
        <f>F110*B110</f>
        <v>12000</v>
      </c>
      <c r="H110" s="8" t="s">
        <v>37</v>
      </c>
      <c r="I110" s="11">
        <f>+B110*F110</f>
        <v>12000</v>
      </c>
      <c r="J110" s="12"/>
      <c r="K110" s="12"/>
    </row>
    <row r="111" spans="1:11" ht="15">
      <c r="A111" s="9"/>
      <c r="B111" s="130"/>
      <c r="C111" s="15"/>
      <c r="D111" s="5"/>
      <c r="E111" s="5"/>
      <c r="F111" s="193" t="s">
        <v>27</v>
      </c>
      <c r="G111" s="132">
        <f>SUM(G107:G110)</f>
        <v>28537.5</v>
      </c>
      <c r="H111" s="132">
        <f>SUM(H107:H110)</f>
        <v>6300</v>
      </c>
      <c r="I111" s="187">
        <f>SUM(I107:I110)</f>
        <v>34837.5</v>
      </c>
      <c r="J111" s="12"/>
      <c r="K111" s="12"/>
    </row>
    <row r="112" spans="1:11" ht="15">
      <c r="A112" s="9"/>
      <c r="B112" s="130"/>
      <c r="C112" s="15"/>
      <c r="D112" s="5"/>
      <c r="E112" s="5"/>
      <c r="F112" s="136"/>
      <c r="G112" s="10"/>
      <c r="H112" s="10"/>
      <c r="I112" s="11"/>
      <c r="J112" s="12"/>
      <c r="K112" s="12"/>
    </row>
    <row r="113" spans="1:11" ht="15">
      <c r="A113" s="9"/>
      <c r="B113" s="129" t="s">
        <v>209</v>
      </c>
      <c r="C113" s="5"/>
      <c r="D113" s="5"/>
      <c r="E113" s="5"/>
      <c r="F113" s="6"/>
      <c r="G113" s="6"/>
      <c r="H113" s="6"/>
      <c r="I113" s="7"/>
      <c r="J113" s="12"/>
      <c r="K113" s="12"/>
    </row>
    <row r="114" spans="1:11" ht="15">
      <c r="A114" s="9"/>
      <c r="B114" s="130">
        <v>0.105</v>
      </c>
      <c r="C114" s="15" t="s">
        <v>53</v>
      </c>
      <c r="D114" s="5" t="s">
        <v>131</v>
      </c>
      <c r="E114" s="5"/>
      <c r="F114" s="135">
        <f>'BAHAN DAN UPAH'!H16</f>
        <v>6428.571428571428</v>
      </c>
      <c r="G114" s="87">
        <f>F114*B114</f>
        <v>675</v>
      </c>
      <c r="H114" s="8" t="s">
        <v>37</v>
      </c>
      <c r="I114" s="11">
        <f>+B114*F114</f>
        <v>675</v>
      </c>
      <c r="J114" s="12"/>
      <c r="K114" s="12"/>
    </row>
    <row r="115" spans="1:11" ht="15">
      <c r="A115" s="9"/>
      <c r="B115" s="130">
        <v>1</v>
      </c>
      <c r="C115" s="15" t="s">
        <v>39</v>
      </c>
      <c r="D115" s="5" t="s">
        <v>42</v>
      </c>
      <c r="E115" s="5"/>
      <c r="F115" s="135">
        <f>'BAHAN DAN UPAH'!G72</f>
        <v>6500</v>
      </c>
      <c r="G115" s="8" t="s">
        <v>37</v>
      </c>
      <c r="H115" s="87">
        <f>F115*B115</f>
        <v>6500</v>
      </c>
      <c r="I115" s="11">
        <f>+B115*F115</f>
        <v>6500</v>
      </c>
      <c r="J115" s="12"/>
      <c r="K115" s="12"/>
    </row>
    <row r="116" spans="1:11" ht="15">
      <c r="A116" s="9"/>
      <c r="B116" s="130">
        <v>1</v>
      </c>
      <c r="C116" s="15" t="s">
        <v>54</v>
      </c>
      <c r="D116" s="5" t="s">
        <v>62</v>
      </c>
      <c r="E116" s="5"/>
      <c r="F116" s="135">
        <v>12000</v>
      </c>
      <c r="G116" s="87">
        <f>F116*B116</f>
        <v>12000</v>
      </c>
      <c r="H116" s="8" t="s">
        <v>37</v>
      </c>
      <c r="I116" s="11">
        <f>+B116*F116</f>
        <v>12000</v>
      </c>
      <c r="J116" s="12"/>
      <c r="K116" s="12"/>
    </row>
    <row r="117" spans="1:11" ht="15">
      <c r="A117" s="9"/>
      <c r="B117" s="190"/>
      <c r="C117" s="191"/>
      <c r="D117" s="15"/>
      <c r="E117" s="192"/>
      <c r="F117" s="193" t="s">
        <v>27</v>
      </c>
      <c r="G117" s="132">
        <f>SUM(G114:G116)</f>
        <v>12675</v>
      </c>
      <c r="H117" s="132">
        <f>SUM(H114:H116)</f>
        <v>6500</v>
      </c>
      <c r="I117" s="187">
        <f>SUM(I114:I116)</f>
        <v>19175</v>
      </c>
      <c r="J117" s="12"/>
      <c r="K117" s="12"/>
    </row>
    <row r="118" spans="1:11" ht="15">
      <c r="A118" s="9"/>
      <c r="B118" s="5"/>
      <c r="C118" s="130"/>
      <c r="D118" s="15"/>
      <c r="E118" s="5"/>
      <c r="F118" s="136"/>
      <c r="G118" s="10"/>
      <c r="H118" s="10"/>
      <c r="I118" s="11"/>
      <c r="J118" s="21"/>
      <c r="K118" s="12"/>
    </row>
    <row r="119" spans="1:11" ht="15">
      <c r="A119" s="9"/>
      <c r="B119" s="129" t="s">
        <v>212</v>
      </c>
      <c r="C119" s="5"/>
      <c r="D119" s="5"/>
      <c r="E119" s="5"/>
      <c r="F119" s="6"/>
      <c r="G119" s="6"/>
      <c r="H119" s="6"/>
      <c r="I119" s="7"/>
      <c r="J119" s="21"/>
      <c r="K119" s="21"/>
    </row>
    <row r="120" spans="1:11" ht="15">
      <c r="A120" s="9"/>
      <c r="B120" s="130">
        <v>0.125</v>
      </c>
      <c r="C120" s="15" t="s">
        <v>210</v>
      </c>
      <c r="D120" s="5" t="s">
        <v>131</v>
      </c>
      <c r="E120" s="5"/>
      <c r="F120" s="135">
        <f>'BAHAN DAN UPAH'!G16</f>
        <v>45000</v>
      </c>
      <c r="G120" s="179">
        <f>F120*B120</f>
        <v>5625</v>
      </c>
      <c r="H120" s="8" t="s">
        <v>37</v>
      </c>
      <c r="I120" s="11">
        <f>+B120*F120</f>
        <v>5625</v>
      </c>
      <c r="J120" s="12"/>
      <c r="K120" s="21"/>
    </row>
    <row r="121" spans="1:11" ht="15">
      <c r="A121" s="9"/>
      <c r="B121" s="130">
        <v>0.001</v>
      </c>
      <c r="C121" s="15" t="s">
        <v>210</v>
      </c>
      <c r="D121" s="5" t="s">
        <v>122</v>
      </c>
      <c r="E121" s="5"/>
      <c r="F121" s="135">
        <f>'BAHAN DAN UPAH'!G17</f>
        <v>60750</v>
      </c>
      <c r="G121" s="180">
        <f>F121*B121</f>
        <v>60.75</v>
      </c>
      <c r="H121" s="87">
        <f>F121*B121</f>
        <v>60.75</v>
      </c>
      <c r="I121" s="11">
        <f>+B121*F121</f>
        <v>60.75</v>
      </c>
      <c r="J121" s="5"/>
      <c r="K121" s="12"/>
    </row>
    <row r="122" spans="1:11" ht="15">
      <c r="A122" s="9"/>
      <c r="B122" s="130">
        <v>1</v>
      </c>
      <c r="C122" s="15" t="s">
        <v>8</v>
      </c>
      <c r="D122" s="5" t="s">
        <v>211</v>
      </c>
      <c r="E122" s="5"/>
      <c r="F122" s="135">
        <f>'BAHAN DAN UPAH'!G77</f>
        <v>5000</v>
      </c>
      <c r="G122" s="179"/>
      <c r="H122" s="181">
        <f>F122*B122</f>
        <v>5000</v>
      </c>
      <c r="I122" s="11">
        <f>+B122*F122</f>
        <v>5000</v>
      </c>
      <c r="J122" s="12"/>
      <c r="K122" s="5"/>
    </row>
    <row r="123" spans="1:11" ht="15.75" thickBot="1">
      <c r="A123" s="13"/>
      <c r="B123" s="139"/>
      <c r="C123" s="140"/>
      <c r="D123" s="16"/>
      <c r="E123" s="141"/>
      <c r="F123" s="185" t="s">
        <v>27</v>
      </c>
      <c r="G123" s="142">
        <f>SUM(G120:G122)</f>
        <v>5685.75</v>
      </c>
      <c r="H123" s="142">
        <f>SUM(H120:H121)</f>
        <v>60.75</v>
      </c>
      <c r="I123" s="143">
        <f>SUM(I120:I122)</f>
        <v>10685.75</v>
      </c>
      <c r="J123" s="12"/>
      <c r="K123" s="12"/>
    </row>
    <row r="124" spans="1:11" ht="15">
      <c r="A124" s="23"/>
      <c r="D124" s="144"/>
      <c r="F124" s="3" t="s">
        <v>222</v>
      </c>
      <c r="I124" s="186">
        <f>I123/10</f>
        <v>1068.575</v>
      </c>
      <c r="J124" s="12"/>
      <c r="K124" s="12"/>
    </row>
    <row r="125" spans="1:11" ht="15">
      <c r="A125" s="23"/>
      <c r="D125" s="144"/>
      <c r="J125" s="12"/>
      <c r="K125" s="12"/>
    </row>
    <row r="126" spans="1:11" ht="15">
      <c r="A126" s="23"/>
      <c r="D126" s="144"/>
      <c r="J126" s="12"/>
      <c r="K126" s="12"/>
    </row>
    <row r="127" spans="1:11" ht="15">
      <c r="A127" s="23"/>
      <c r="D127" s="144"/>
      <c r="J127" s="12"/>
      <c r="K127" s="12"/>
    </row>
    <row r="128" spans="1:11" ht="15">
      <c r="A128" s="232"/>
      <c r="B128" s="232"/>
      <c r="C128" s="232"/>
      <c r="D128" s="232"/>
      <c r="E128" s="232"/>
      <c r="G128" s="23"/>
      <c r="H128" s="23"/>
      <c r="I128" s="23"/>
      <c r="J128" s="12"/>
      <c r="K128" s="12"/>
    </row>
    <row r="129" spans="1:11" ht="15">
      <c r="A129" s="232"/>
      <c r="B129" s="232"/>
      <c r="C129" s="232"/>
      <c r="D129" s="232"/>
      <c r="E129" s="232"/>
      <c r="G129" s="23"/>
      <c r="H129" s="23"/>
      <c r="I129" s="23"/>
      <c r="J129" s="21"/>
      <c r="K129" s="12"/>
    </row>
    <row r="130" spans="1:11" ht="15">
      <c r="A130" s="232"/>
      <c r="B130" s="232"/>
      <c r="C130" s="232"/>
      <c r="D130" s="232"/>
      <c r="E130" s="232"/>
      <c r="J130" s="21"/>
      <c r="K130" s="21"/>
    </row>
    <row r="131" spans="1:11" ht="15">
      <c r="A131" s="23"/>
      <c r="B131" s="23"/>
      <c r="C131" s="23"/>
      <c r="D131" s="23"/>
      <c r="E131" s="23"/>
      <c r="J131" s="12"/>
      <c r="K131" s="21"/>
    </row>
    <row r="132" spans="10:11" ht="15">
      <c r="J132" s="5"/>
      <c r="K132" s="12"/>
    </row>
    <row r="133" spans="10:11" ht="15">
      <c r="J133" s="12"/>
      <c r="K133" s="5"/>
    </row>
    <row r="134" spans="1:11" ht="15">
      <c r="A134" s="233"/>
      <c r="B134" s="233"/>
      <c r="C134" s="233"/>
      <c r="D134" s="233"/>
      <c r="E134" s="233"/>
      <c r="G134" s="4"/>
      <c r="H134" s="4"/>
      <c r="I134" s="4"/>
      <c r="J134" s="12"/>
      <c r="K134" s="12"/>
    </row>
    <row r="135" spans="1:11" ht="15">
      <c r="A135" s="232"/>
      <c r="B135" s="232"/>
      <c r="C135" s="232"/>
      <c r="D135" s="232"/>
      <c r="E135" s="232"/>
      <c r="G135" s="23"/>
      <c r="H135" s="23"/>
      <c r="I135" s="23"/>
      <c r="J135" s="12"/>
      <c r="K135" s="12"/>
    </row>
    <row r="136" spans="1:11" ht="15">
      <c r="A136" s="23"/>
      <c r="D136" s="144"/>
      <c r="J136" s="12"/>
      <c r="K136" s="12"/>
    </row>
    <row r="137" spans="1:11" ht="15">
      <c r="A137" s="23"/>
      <c r="D137" s="144"/>
      <c r="J137" s="12"/>
      <c r="K137" s="12"/>
    </row>
    <row r="138" spans="1:11" ht="15">
      <c r="A138" s="23"/>
      <c r="D138" s="144"/>
      <c r="J138" s="12"/>
      <c r="K138" s="12"/>
    </row>
    <row r="139" spans="1:11" ht="15">
      <c r="A139" s="23"/>
      <c r="D139" s="144"/>
      <c r="J139" s="12"/>
      <c r="K139" s="12"/>
    </row>
    <row r="140" spans="1:11" ht="15">
      <c r="A140" s="23"/>
      <c r="D140" s="144"/>
      <c r="J140" s="12"/>
      <c r="K140" s="12"/>
    </row>
    <row r="141" spans="1:11" ht="15">
      <c r="A141" s="23"/>
      <c r="D141" s="144"/>
      <c r="J141" s="21"/>
      <c r="K141" s="12"/>
    </row>
    <row r="142" spans="1:11" ht="15">
      <c r="A142" s="23"/>
      <c r="D142" s="144"/>
      <c r="J142" s="12"/>
      <c r="K142" s="21"/>
    </row>
    <row r="143" spans="1:11" ht="15">
      <c r="A143" s="23"/>
      <c r="D143" s="144"/>
      <c r="J143" s="5"/>
      <c r="K143" s="12"/>
    </row>
    <row r="144" spans="1:11" ht="15">
      <c r="A144" s="23"/>
      <c r="D144" s="144"/>
      <c r="J144" s="12"/>
      <c r="K144" s="5"/>
    </row>
    <row r="145" spans="1:11" ht="15">
      <c r="A145" s="23"/>
      <c r="D145" s="144"/>
      <c r="J145" s="12"/>
      <c r="K145" s="12"/>
    </row>
    <row r="146" spans="1:11" ht="15">
      <c r="A146" s="23"/>
      <c r="D146" s="144"/>
      <c r="J146" s="12"/>
      <c r="K146" s="12"/>
    </row>
    <row r="147" spans="1:11" ht="15">
      <c r="A147" s="23"/>
      <c r="D147" s="144"/>
      <c r="J147" s="12"/>
      <c r="K147" s="12"/>
    </row>
    <row r="148" spans="1:11" ht="15">
      <c r="A148" s="23"/>
      <c r="D148" s="144"/>
      <c r="J148" s="12"/>
      <c r="K148" s="12"/>
    </row>
    <row r="149" spans="1:11" ht="15">
      <c r="A149" s="23"/>
      <c r="D149" s="144"/>
      <c r="J149" s="12"/>
      <c r="K149" s="12"/>
    </row>
    <row r="150" spans="1:11" ht="15">
      <c r="A150" s="23"/>
      <c r="D150" s="144"/>
      <c r="J150" s="12"/>
      <c r="K150" s="12"/>
    </row>
    <row r="151" spans="1:11" ht="15">
      <c r="A151" s="23"/>
      <c r="D151" s="144"/>
      <c r="J151" s="12"/>
      <c r="K151" s="12"/>
    </row>
    <row r="152" spans="1:11" ht="15">
      <c r="A152" s="23"/>
      <c r="D152" s="144"/>
      <c r="J152" s="12"/>
      <c r="K152" s="12"/>
    </row>
    <row r="153" spans="1:11" ht="15">
      <c r="A153" s="23"/>
      <c r="D153" s="144"/>
      <c r="J153" s="12"/>
      <c r="K153" s="12"/>
    </row>
    <row r="154" spans="1:11" ht="15">
      <c r="A154" s="23"/>
      <c r="D154" s="144"/>
      <c r="J154" s="21"/>
      <c r="K154" s="12"/>
    </row>
    <row r="155" spans="1:11" ht="15">
      <c r="A155" s="23"/>
      <c r="D155" s="144"/>
      <c r="J155" s="12"/>
      <c r="K155" s="21"/>
    </row>
    <row r="156" spans="1:11" ht="15">
      <c r="A156" s="23"/>
      <c r="D156" s="144"/>
      <c r="J156" s="5"/>
      <c r="K156" s="12"/>
    </row>
    <row r="157" spans="1:11" ht="15">
      <c r="A157" s="23"/>
      <c r="D157" s="144"/>
      <c r="J157" s="12"/>
      <c r="K157" s="5"/>
    </row>
    <row r="158" spans="1:11" ht="15">
      <c r="A158" s="23"/>
      <c r="D158" s="144"/>
      <c r="J158" s="12"/>
      <c r="K158" s="12"/>
    </row>
    <row r="159" spans="4:11" ht="15">
      <c r="D159" s="144"/>
      <c r="J159" s="12"/>
      <c r="K159" s="12"/>
    </row>
    <row r="160" spans="4:11" ht="15">
      <c r="D160" s="144"/>
      <c r="J160" s="12"/>
      <c r="K160" s="12"/>
    </row>
    <row r="161" spans="4:11" ht="15">
      <c r="D161" s="144"/>
      <c r="J161" s="12"/>
      <c r="K161" s="12"/>
    </row>
    <row r="162" spans="4:11" ht="15">
      <c r="D162" s="144"/>
      <c r="J162" s="12"/>
      <c r="K162" s="12"/>
    </row>
    <row r="163" spans="4:11" ht="15">
      <c r="D163" s="144"/>
      <c r="J163" s="12"/>
      <c r="K163" s="12"/>
    </row>
    <row r="164" spans="4:11" ht="15">
      <c r="D164" s="144"/>
      <c r="J164" s="12"/>
      <c r="K164" s="12"/>
    </row>
    <row r="165" spans="4:11" ht="15">
      <c r="D165" s="144"/>
      <c r="J165" s="12"/>
      <c r="K165" s="12"/>
    </row>
    <row r="166" spans="4:11" ht="15">
      <c r="D166" s="144"/>
      <c r="J166" s="12"/>
      <c r="K166" s="12"/>
    </row>
    <row r="167" spans="4:11" ht="15">
      <c r="D167" s="144"/>
      <c r="J167" s="21"/>
      <c r="K167" s="12"/>
    </row>
    <row r="168" spans="4:11" ht="15">
      <c r="D168" s="144"/>
      <c r="J168" s="12"/>
      <c r="K168" s="21"/>
    </row>
    <row r="169" spans="4:11" ht="15">
      <c r="D169" s="144"/>
      <c r="J169" s="5"/>
      <c r="K169" s="12"/>
    </row>
    <row r="170" spans="4:11" ht="15">
      <c r="D170" s="144"/>
      <c r="J170" s="12"/>
      <c r="K170" s="5"/>
    </row>
    <row r="171" spans="4:11" ht="15">
      <c r="D171" s="144"/>
      <c r="J171" s="12"/>
      <c r="K171" s="12"/>
    </row>
    <row r="172" spans="4:11" ht="15">
      <c r="D172" s="144"/>
      <c r="J172" s="12"/>
      <c r="K172" s="12"/>
    </row>
    <row r="173" spans="4:11" ht="15">
      <c r="D173" s="144"/>
      <c r="J173" s="12"/>
      <c r="K173" s="12"/>
    </row>
    <row r="174" spans="4:11" ht="15">
      <c r="D174" s="144"/>
      <c r="J174" s="12"/>
      <c r="K174" s="12"/>
    </row>
    <row r="175" spans="4:11" ht="15">
      <c r="D175" s="144"/>
      <c r="J175" s="12"/>
      <c r="K175" s="12"/>
    </row>
    <row r="176" spans="4:11" ht="15">
      <c r="D176" s="144"/>
      <c r="J176" s="12"/>
      <c r="K176" s="12"/>
    </row>
    <row r="177" spans="4:11" ht="15">
      <c r="D177" s="144"/>
      <c r="J177" s="12"/>
      <c r="K177" s="12"/>
    </row>
    <row r="178" spans="4:11" ht="15">
      <c r="D178" s="144"/>
      <c r="J178" s="12"/>
      <c r="K178" s="12"/>
    </row>
    <row r="179" spans="4:11" ht="15">
      <c r="D179" s="144"/>
      <c r="J179" s="12"/>
      <c r="K179" s="12"/>
    </row>
    <row r="180" spans="4:11" ht="15">
      <c r="D180" s="144"/>
      <c r="J180" s="21"/>
      <c r="K180" s="12"/>
    </row>
    <row r="181" spans="4:11" ht="15">
      <c r="D181" s="144"/>
      <c r="J181" s="21"/>
      <c r="K181" s="21"/>
    </row>
    <row r="182" spans="4:11" ht="15">
      <c r="D182" s="144"/>
      <c r="J182" s="5"/>
      <c r="K182" s="21"/>
    </row>
    <row r="183" spans="4:11" ht="15">
      <c r="D183" s="144"/>
      <c r="J183" s="12"/>
      <c r="K183" s="5"/>
    </row>
    <row r="184" spans="4:11" ht="15">
      <c r="D184" s="144"/>
      <c r="J184" s="12"/>
      <c r="K184" s="12"/>
    </row>
    <row r="185" spans="4:11" ht="15">
      <c r="D185" s="144"/>
      <c r="J185" s="12"/>
      <c r="K185" s="12"/>
    </row>
    <row r="186" spans="4:11" ht="15">
      <c r="D186" s="144"/>
      <c r="J186" s="12"/>
      <c r="K186" s="12"/>
    </row>
    <row r="187" spans="4:11" ht="15">
      <c r="D187" s="144"/>
      <c r="J187" s="12"/>
      <c r="K187" s="12"/>
    </row>
    <row r="188" spans="4:11" ht="15">
      <c r="D188" s="144"/>
      <c r="J188" s="12"/>
      <c r="K188" s="12"/>
    </row>
    <row r="189" spans="4:11" ht="15">
      <c r="D189" s="144"/>
      <c r="J189" s="12"/>
      <c r="K189" s="12"/>
    </row>
    <row r="190" spans="4:11" ht="15">
      <c r="D190" s="144"/>
      <c r="J190" s="21"/>
      <c r="K190" s="12"/>
    </row>
    <row r="191" spans="4:11" ht="15">
      <c r="D191" s="144"/>
      <c r="J191" s="12"/>
      <c r="K191" s="21"/>
    </row>
    <row r="192" spans="4:11" ht="15">
      <c r="D192" s="144"/>
      <c r="J192" s="5"/>
      <c r="K192" s="12"/>
    </row>
    <row r="193" spans="4:11" ht="15">
      <c r="D193" s="144"/>
      <c r="J193" s="12"/>
      <c r="K193" s="5"/>
    </row>
    <row r="194" spans="4:11" ht="15">
      <c r="D194" s="144"/>
      <c r="J194" s="12"/>
      <c r="K194" s="12"/>
    </row>
    <row r="195" spans="4:11" ht="15">
      <c r="D195" s="144"/>
      <c r="J195" s="12"/>
      <c r="K195" s="12"/>
    </row>
    <row r="196" spans="4:11" ht="15">
      <c r="D196" s="144"/>
      <c r="J196" s="12"/>
      <c r="K196" s="12"/>
    </row>
    <row r="197" spans="4:11" ht="15">
      <c r="D197" s="144"/>
      <c r="J197" s="12"/>
      <c r="K197" s="12"/>
    </row>
    <row r="198" spans="4:11" ht="15">
      <c r="D198" s="144"/>
      <c r="J198" s="12"/>
      <c r="K198" s="12"/>
    </row>
    <row r="199" spans="4:11" ht="15">
      <c r="D199" s="144"/>
      <c r="J199" s="12"/>
      <c r="K199" s="12"/>
    </row>
    <row r="200" spans="4:11" ht="15">
      <c r="D200" s="144"/>
      <c r="J200" s="21"/>
      <c r="K200" s="12"/>
    </row>
    <row r="201" spans="4:11" ht="15">
      <c r="D201" s="144"/>
      <c r="J201" s="12"/>
      <c r="K201" s="21"/>
    </row>
    <row r="202" spans="4:11" ht="15">
      <c r="D202" s="144"/>
      <c r="J202" s="5"/>
      <c r="K202" s="12"/>
    </row>
    <row r="203" spans="4:11" ht="15">
      <c r="D203" s="144"/>
      <c r="J203" s="12"/>
      <c r="K203" s="5"/>
    </row>
    <row r="204" spans="4:11" ht="15">
      <c r="D204" s="144"/>
      <c r="J204" s="12"/>
      <c r="K204" s="12"/>
    </row>
    <row r="205" spans="4:11" ht="15">
      <c r="D205" s="144"/>
      <c r="J205" s="12"/>
      <c r="K205" s="12"/>
    </row>
    <row r="206" spans="4:11" ht="15">
      <c r="D206" s="144"/>
      <c r="J206" s="12"/>
      <c r="K206" s="12"/>
    </row>
    <row r="207" spans="4:11" ht="15">
      <c r="D207" s="144"/>
      <c r="J207" s="12"/>
      <c r="K207" s="12"/>
    </row>
    <row r="208" spans="4:11" ht="15">
      <c r="D208" s="144"/>
      <c r="J208" s="12"/>
      <c r="K208" s="12"/>
    </row>
    <row r="209" spans="4:11" ht="15">
      <c r="D209" s="144"/>
      <c r="J209" s="12"/>
      <c r="K209" s="12"/>
    </row>
    <row r="210" spans="4:11" ht="15">
      <c r="D210" s="144"/>
      <c r="J210" s="21"/>
      <c r="K210" s="12"/>
    </row>
    <row r="211" spans="4:11" ht="15">
      <c r="D211" s="144"/>
      <c r="J211" s="5"/>
      <c r="K211" s="21"/>
    </row>
    <row r="212" spans="4:11" ht="15">
      <c r="D212" s="144"/>
      <c r="J212" s="5"/>
      <c r="K212" s="5"/>
    </row>
    <row r="213" spans="4:11" ht="15">
      <c r="D213" s="144"/>
      <c r="J213" s="12"/>
      <c r="K213" s="5"/>
    </row>
    <row r="214" spans="4:11" ht="15">
      <c r="D214" s="144"/>
      <c r="J214" s="12"/>
      <c r="K214" s="12"/>
    </row>
    <row r="215" spans="4:11" ht="15">
      <c r="D215" s="144"/>
      <c r="J215" s="12"/>
      <c r="K215" s="12"/>
    </row>
    <row r="216" spans="4:11" ht="15">
      <c r="D216" s="144"/>
      <c r="J216" s="12"/>
      <c r="K216" s="12"/>
    </row>
    <row r="217" spans="4:11" ht="15">
      <c r="D217" s="144"/>
      <c r="J217" s="12"/>
      <c r="K217" s="12"/>
    </row>
    <row r="218" spans="4:11" ht="15">
      <c r="D218" s="144"/>
      <c r="J218" s="12"/>
      <c r="K218" s="12"/>
    </row>
    <row r="219" spans="4:11" ht="15">
      <c r="D219" s="144"/>
      <c r="J219" s="12"/>
      <c r="K219" s="12"/>
    </row>
    <row r="220" spans="4:11" ht="15">
      <c r="D220" s="144"/>
      <c r="J220" s="21"/>
      <c r="K220" s="12"/>
    </row>
    <row r="221" spans="4:11" ht="15">
      <c r="D221" s="144"/>
      <c r="J221" s="12"/>
      <c r="K221" s="21"/>
    </row>
    <row r="222" spans="4:11" ht="15">
      <c r="D222" s="144"/>
      <c r="J222" s="5"/>
      <c r="K222" s="12"/>
    </row>
    <row r="223" spans="4:11" ht="15">
      <c r="D223" s="144"/>
      <c r="J223" s="12"/>
      <c r="K223" s="5"/>
    </row>
    <row r="224" spans="10:11" ht="15">
      <c r="J224" s="12"/>
      <c r="K224" s="12"/>
    </row>
    <row r="225" spans="10:11" ht="15">
      <c r="J225" s="12"/>
      <c r="K225" s="12"/>
    </row>
    <row r="226" spans="10:11" ht="15">
      <c r="J226" s="12"/>
      <c r="K226" s="12"/>
    </row>
    <row r="227" spans="10:11" ht="15">
      <c r="J227" s="12"/>
      <c r="K227" s="12"/>
    </row>
    <row r="228" spans="10:11" ht="15">
      <c r="J228" s="12"/>
      <c r="K228" s="12"/>
    </row>
    <row r="229" spans="10:11" ht="15">
      <c r="J229" s="12"/>
      <c r="K229" s="12"/>
    </row>
    <row r="230" spans="10:11" ht="15">
      <c r="J230" s="21"/>
      <c r="K230" s="12"/>
    </row>
    <row r="231" spans="10:11" ht="15">
      <c r="J231" s="12"/>
      <c r="K231" s="21"/>
    </row>
    <row r="232" spans="10:11" ht="15">
      <c r="J232" s="12"/>
      <c r="K232" s="12"/>
    </row>
    <row r="233" spans="10:11" ht="15">
      <c r="J233" s="5"/>
      <c r="K233" s="12"/>
    </row>
    <row r="234" spans="10:11" ht="15">
      <c r="J234" s="12"/>
      <c r="K234" s="5"/>
    </row>
    <row r="235" spans="10:11" ht="15">
      <c r="J235" s="12"/>
      <c r="K235" s="12"/>
    </row>
    <row r="236" spans="10:11" ht="15">
      <c r="J236" s="12"/>
      <c r="K236" s="12"/>
    </row>
    <row r="237" spans="10:11" ht="15">
      <c r="J237" s="12"/>
      <c r="K237" s="12"/>
    </row>
    <row r="238" spans="10:11" ht="15">
      <c r="J238" s="12"/>
      <c r="K238" s="12"/>
    </row>
    <row r="239" spans="10:11" ht="15">
      <c r="J239" s="12"/>
      <c r="K239" s="12"/>
    </row>
    <row r="240" spans="10:11" ht="15">
      <c r="J240" s="12"/>
      <c r="K240" s="12"/>
    </row>
    <row r="241" spans="10:11" ht="15">
      <c r="J241" s="21"/>
      <c r="K241" s="12"/>
    </row>
    <row r="242" spans="10:11" ht="15">
      <c r="J242" s="5"/>
      <c r="K242" s="21"/>
    </row>
    <row r="243" spans="10:11" ht="15">
      <c r="J243" s="5"/>
      <c r="K243" s="5"/>
    </row>
    <row r="244" spans="10:11" ht="15">
      <c r="J244" s="12"/>
      <c r="K244" s="5"/>
    </row>
    <row r="245" spans="10:11" ht="15">
      <c r="J245" s="12"/>
      <c r="K245" s="12"/>
    </row>
    <row r="246" spans="10:11" ht="15">
      <c r="J246" s="12"/>
      <c r="K246" s="12"/>
    </row>
    <row r="247" spans="10:11" ht="15">
      <c r="J247" s="12"/>
      <c r="K247" s="12"/>
    </row>
    <row r="248" spans="10:11" ht="15">
      <c r="J248" s="12"/>
      <c r="K248" s="12"/>
    </row>
    <row r="249" spans="10:11" ht="15">
      <c r="J249" s="12"/>
      <c r="K249" s="12"/>
    </row>
    <row r="250" spans="10:11" ht="15">
      <c r="J250" s="12"/>
      <c r="K250" s="12"/>
    </row>
    <row r="251" spans="10:11" ht="15">
      <c r="J251" s="12"/>
      <c r="K251" s="12"/>
    </row>
    <row r="252" spans="10:11" ht="15">
      <c r="J252" s="12"/>
      <c r="K252" s="12"/>
    </row>
    <row r="253" spans="10:11" ht="15">
      <c r="J253" s="12"/>
      <c r="K253" s="12"/>
    </row>
    <row r="254" spans="10:11" ht="15">
      <c r="J254" s="12"/>
      <c r="K254" s="12"/>
    </row>
    <row r="255" spans="10:11" ht="15">
      <c r="J255" s="12"/>
      <c r="K255" s="12"/>
    </row>
    <row r="256" spans="10:11" ht="15">
      <c r="J256" s="21"/>
      <c r="K256" s="12"/>
    </row>
    <row r="257" spans="10:11" ht="15">
      <c r="J257" s="12"/>
      <c r="K257" s="21"/>
    </row>
    <row r="258" spans="10:11" ht="15">
      <c r="J258" s="12"/>
      <c r="K258" s="12"/>
    </row>
    <row r="259" spans="10:11" ht="15">
      <c r="J259" s="12"/>
      <c r="K259" s="12"/>
    </row>
    <row r="260" spans="10:11" ht="15">
      <c r="J260" s="12"/>
      <c r="K260" s="12"/>
    </row>
    <row r="261" spans="10:11" ht="15">
      <c r="J261" s="12"/>
      <c r="K261" s="12"/>
    </row>
    <row r="262" spans="10:11" ht="15">
      <c r="J262" s="21"/>
      <c r="K262" s="12"/>
    </row>
    <row r="263" spans="10:11" ht="15">
      <c r="J263" s="12"/>
      <c r="K263" s="21"/>
    </row>
    <row r="264" spans="10:11" ht="15">
      <c r="J264" s="12"/>
      <c r="K264" s="12"/>
    </row>
    <row r="265" spans="10:11" ht="15">
      <c r="J265" s="12"/>
      <c r="K265" s="12"/>
    </row>
    <row r="266" spans="10:11" ht="15">
      <c r="J266" s="12"/>
      <c r="K266" s="12"/>
    </row>
    <row r="267" spans="10:11" ht="15">
      <c r="J267" s="12"/>
      <c r="K267" s="12"/>
    </row>
    <row r="268" spans="10:11" ht="15">
      <c r="J268" s="21"/>
      <c r="K268" s="12"/>
    </row>
    <row r="269" spans="10:11" ht="15">
      <c r="J269" s="5"/>
      <c r="K269" s="21"/>
    </row>
    <row r="270" spans="10:11" ht="15">
      <c r="J270" s="12"/>
      <c r="K270" s="5"/>
    </row>
    <row r="271" spans="10:11" ht="15">
      <c r="J271" s="12"/>
      <c r="K271" s="12"/>
    </row>
    <row r="272" spans="10:11" ht="15">
      <c r="J272" s="12"/>
      <c r="K272" s="12"/>
    </row>
    <row r="273" spans="10:11" ht="15">
      <c r="J273" s="12"/>
      <c r="K273" s="12"/>
    </row>
    <row r="274" spans="10:11" ht="15">
      <c r="J274" s="21"/>
      <c r="K274" s="12"/>
    </row>
    <row r="275" spans="10:11" ht="15">
      <c r="J275" s="5"/>
      <c r="K275" s="21"/>
    </row>
    <row r="276" spans="10:11" ht="15">
      <c r="J276" s="12"/>
      <c r="K276" s="5"/>
    </row>
    <row r="277" spans="10:11" ht="15">
      <c r="J277" s="12"/>
      <c r="K277" s="12"/>
    </row>
    <row r="278" spans="10:11" ht="15">
      <c r="J278" s="12"/>
      <c r="K278" s="12"/>
    </row>
    <row r="279" spans="10:11" ht="15">
      <c r="J279" s="12"/>
      <c r="K279" s="12"/>
    </row>
    <row r="280" spans="10:11" ht="15">
      <c r="J280" s="21"/>
      <c r="K280" s="12"/>
    </row>
    <row r="281" spans="10:11" ht="15">
      <c r="J281" s="5"/>
      <c r="K281" s="21"/>
    </row>
    <row r="282" spans="10:11" ht="15">
      <c r="J282" s="12"/>
      <c r="K282" s="5"/>
    </row>
    <row r="283" spans="10:11" ht="15">
      <c r="J283" s="12"/>
      <c r="K283" s="12"/>
    </row>
    <row r="284" spans="10:11" ht="15">
      <c r="J284" s="12"/>
      <c r="K284" s="12"/>
    </row>
    <row r="285" spans="10:11" ht="15">
      <c r="J285" s="12"/>
      <c r="K285" s="12"/>
    </row>
    <row r="286" spans="10:11" ht="15">
      <c r="J286" s="21"/>
      <c r="K286" s="12"/>
    </row>
    <row r="287" spans="10:11" ht="15">
      <c r="J287" s="21"/>
      <c r="K287" s="21"/>
    </row>
    <row r="288" spans="10:11" ht="15">
      <c r="J288" s="5"/>
      <c r="K288" s="21"/>
    </row>
    <row r="289" spans="10:11" ht="15">
      <c r="J289" s="5"/>
      <c r="K289" s="5"/>
    </row>
    <row r="290" spans="10:11" ht="15">
      <c r="J290" s="5"/>
      <c r="K290" s="5"/>
    </row>
    <row r="291" spans="10:11" ht="15">
      <c r="J291" s="12"/>
      <c r="K291" s="5"/>
    </row>
    <row r="292" spans="10:11" ht="15">
      <c r="J292" s="12"/>
      <c r="K292" s="12"/>
    </row>
    <row r="293" spans="10:11" ht="15">
      <c r="J293" s="12"/>
      <c r="K293" s="12"/>
    </row>
    <row r="294" spans="10:11" ht="15">
      <c r="J294" s="12"/>
      <c r="K294" s="12"/>
    </row>
    <row r="295" spans="10:11" ht="15">
      <c r="J295" s="12"/>
      <c r="K295" s="12"/>
    </row>
    <row r="296" spans="10:11" ht="15">
      <c r="J296" s="12"/>
      <c r="K296" s="12"/>
    </row>
    <row r="297" spans="10:11" ht="15">
      <c r="J297" s="12"/>
      <c r="K297" s="12"/>
    </row>
    <row r="298" spans="10:11" ht="15">
      <c r="J298" s="21"/>
      <c r="K298" s="12"/>
    </row>
    <row r="299" spans="10:11" ht="15">
      <c r="J299" s="21"/>
      <c r="K299" s="21"/>
    </row>
    <row r="300" spans="10:11" ht="15">
      <c r="J300" s="5"/>
      <c r="K300" s="21"/>
    </row>
    <row r="301" spans="10:11" ht="15">
      <c r="J301" s="5"/>
      <c r="K301" s="5"/>
    </row>
    <row r="302" spans="10:11" ht="15">
      <c r="J302" s="12"/>
      <c r="K302" s="5"/>
    </row>
    <row r="303" spans="10:11" ht="15">
      <c r="J303" s="12"/>
      <c r="K303" s="12"/>
    </row>
    <row r="304" spans="10:11" ht="15">
      <c r="J304" s="12"/>
      <c r="K304" s="12"/>
    </row>
    <row r="305" spans="10:11" ht="15">
      <c r="J305" s="12"/>
      <c r="K305" s="12"/>
    </row>
    <row r="306" spans="10:11" ht="15">
      <c r="J306" s="12"/>
      <c r="K306" s="12"/>
    </row>
    <row r="307" spans="10:11" ht="15">
      <c r="J307" s="12"/>
      <c r="K307" s="12"/>
    </row>
    <row r="308" spans="10:11" ht="15">
      <c r="J308" s="5"/>
      <c r="K308" s="12"/>
    </row>
    <row r="309" spans="10:11" ht="15">
      <c r="J309" s="12"/>
      <c r="K309" s="5"/>
    </row>
    <row r="310" spans="10:11" ht="15">
      <c r="J310" s="12"/>
      <c r="K310" s="12"/>
    </row>
    <row r="311" spans="10:11" ht="15">
      <c r="J311" s="12"/>
      <c r="K311" s="12"/>
    </row>
    <row r="312" spans="10:11" ht="15">
      <c r="J312" s="12"/>
      <c r="K312" s="12"/>
    </row>
    <row r="313" spans="10:11" ht="15">
      <c r="J313" s="21"/>
      <c r="K313" s="12"/>
    </row>
    <row r="314" spans="10:11" ht="15">
      <c r="J314" s="5"/>
      <c r="K314" s="21"/>
    </row>
    <row r="315" spans="10:11" ht="15">
      <c r="J315" s="5"/>
      <c r="K315" s="5"/>
    </row>
    <row r="316" spans="10:11" ht="15">
      <c r="J316" s="12"/>
      <c r="K316" s="5"/>
    </row>
    <row r="317" spans="10:11" ht="15">
      <c r="J317" s="12"/>
      <c r="K317" s="12"/>
    </row>
    <row r="318" spans="10:11" ht="15">
      <c r="J318" s="12"/>
      <c r="K318" s="12"/>
    </row>
    <row r="319" spans="10:11" ht="15">
      <c r="J319" s="12"/>
      <c r="K319" s="12"/>
    </row>
    <row r="320" spans="10:11" ht="15">
      <c r="J320" s="12"/>
      <c r="K320" s="12"/>
    </row>
    <row r="321" spans="10:11" ht="15">
      <c r="J321" s="12"/>
      <c r="K321" s="12"/>
    </row>
    <row r="322" spans="10:11" ht="15">
      <c r="J322" s="12"/>
      <c r="K322" s="12"/>
    </row>
    <row r="323" spans="10:11" ht="15">
      <c r="J323" s="12"/>
      <c r="K323" s="12"/>
    </row>
    <row r="324" spans="10:11" ht="15">
      <c r="J324" s="12"/>
      <c r="K324" s="12"/>
    </row>
    <row r="325" spans="10:11" ht="15">
      <c r="J325" s="12"/>
      <c r="K325" s="12"/>
    </row>
    <row r="326" spans="10:11" ht="15">
      <c r="J326" s="5"/>
      <c r="K326" s="12"/>
    </row>
    <row r="327" spans="10:11" ht="15">
      <c r="J327" s="12"/>
      <c r="K327" s="5"/>
    </row>
    <row r="328" spans="10:11" ht="15">
      <c r="J328" s="12"/>
      <c r="K328" s="12"/>
    </row>
    <row r="329" spans="10:11" ht="15">
      <c r="J329" s="12"/>
      <c r="K329" s="12"/>
    </row>
    <row r="330" spans="10:11" ht="15">
      <c r="J330" s="12"/>
      <c r="K330" s="12"/>
    </row>
    <row r="331" spans="10:11" ht="15">
      <c r="J331" s="21"/>
      <c r="K331" s="12"/>
    </row>
    <row r="332" spans="10:11" ht="15">
      <c r="J332" s="5"/>
      <c r="K332" s="21"/>
    </row>
    <row r="333" spans="10:11" ht="15.75" thickBot="1">
      <c r="J333" s="14"/>
      <c r="K333" s="5"/>
    </row>
    <row r="334" ht="15.75" thickBot="1">
      <c r="K334" s="14"/>
    </row>
    <row r="341" ht="15">
      <c r="J341" s="23"/>
    </row>
    <row r="342" spans="10:11" ht="15">
      <c r="J342" s="23"/>
      <c r="K342" s="23"/>
    </row>
    <row r="343" ht="15">
      <c r="K343" s="23"/>
    </row>
    <row r="347" ht="15">
      <c r="J347" s="4"/>
    </row>
    <row r="348" spans="10:11" ht="15">
      <c r="J348" s="23"/>
      <c r="K348" s="4"/>
    </row>
    <row r="349" ht="15">
      <c r="K349" s="23"/>
    </row>
    <row r="423" ht="15">
      <c r="L423" s="2" t="s">
        <v>9</v>
      </c>
    </row>
  </sheetData>
  <mergeCells count="9">
    <mergeCell ref="G10:G12"/>
    <mergeCell ref="H10:H12"/>
    <mergeCell ref="B10:E12"/>
    <mergeCell ref="A128:E128"/>
    <mergeCell ref="B13:E13"/>
    <mergeCell ref="A135:E135"/>
    <mergeCell ref="A134:E134"/>
    <mergeCell ref="A130:E130"/>
    <mergeCell ref="A129:E129"/>
  </mergeCells>
  <printOptions horizontalCentered="1"/>
  <pageMargins left="0.4" right="0.4" top="1" bottom="0.6" header="0.5" footer="0.5"/>
  <pageSetup horizontalDpi="300" verticalDpi="300" orientation="portrait" scale="66" r:id="rId1"/>
  <rowBreaks count="2" manualBreakCount="2">
    <brk id="288" max="255" man="1"/>
    <brk id="3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207"/>
  <sheetViews>
    <sheetView zoomScale="75" zoomScaleNormal="75" workbookViewId="0" topLeftCell="A21">
      <selection activeCell="E40" sqref="E40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2.7109375" style="1" customWidth="1"/>
    <col min="5" max="5" width="30.710937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3" t="s">
        <v>17</v>
      </c>
      <c r="E4" s="3" t="s">
        <v>110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3" t="s">
        <v>17</v>
      </c>
      <c r="E6" s="3" t="s">
        <v>112</v>
      </c>
      <c r="G6" s="3"/>
      <c r="H6" s="3"/>
      <c r="I6" s="3"/>
      <c r="J6" s="3"/>
    </row>
    <row r="7" spans="1:10" s="2" customFormat="1" ht="15">
      <c r="A7" s="3" t="s">
        <v>59</v>
      </c>
      <c r="B7" s="3"/>
      <c r="C7" s="3"/>
      <c r="D7" s="123" t="s">
        <v>17</v>
      </c>
      <c r="E7" s="3"/>
      <c r="G7" s="3"/>
      <c r="H7" s="3"/>
      <c r="I7" s="3"/>
      <c r="J7" s="3"/>
    </row>
    <row r="8" spans="1:10" s="2" customFormat="1" ht="15">
      <c r="A8" s="3" t="s">
        <v>60</v>
      </c>
      <c r="B8" s="3"/>
      <c r="C8" s="3"/>
      <c r="D8" s="123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5"/>
      <c r="D9" s="123" t="s">
        <v>17</v>
      </c>
      <c r="E9" s="124" t="s">
        <v>113</v>
      </c>
      <c r="G9" s="3"/>
      <c r="H9" s="3"/>
      <c r="I9" s="3"/>
      <c r="J9" s="3"/>
    </row>
    <row r="10" spans="1:10" s="2" customFormat="1" ht="15.75" thickBot="1">
      <c r="A10" s="3"/>
      <c r="B10" s="3"/>
      <c r="C10" s="3"/>
      <c r="D10" s="4"/>
      <c r="E10" s="3"/>
      <c r="F10" s="3"/>
      <c r="G10" s="3"/>
      <c r="H10" s="3"/>
      <c r="I10" s="3"/>
      <c r="J10" s="3"/>
    </row>
    <row r="11" spans="1:11" ht="15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105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6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107"/>
      <c r="C17" s="42" t="s">
        <v>181</v>
      </c>
      <c r="D17" s="42"/>
      <c r="E17" s="43"/>
      <c r="F17" s="51"/>
      <c r="G17" s="49" t="s">
        <v>15</v>
      </c>
      <c r="H17" s="52">
        <v>1</v>
      </c>
      <c r="I17" s="53">
        <v>500000</v>
      </c>
      <c r="J17" s="53">
        <f>I17*H17</f>
        <v>500000</v>
      </c>
      <c r="K17" s="54"/>
    </row>
    <row r="18" spans="1:11" ht="15">
      <c r="A18" s="109">
        <v>2</v>
      </c>
      <c r="B18" s="107"/>
      <c r="C18" s="42" t="s">
        <v>182</v>
      </c>
      <c r="D18" s="42"/>
      <c r="E18" s="43"/>
      <c r="F18" s="51"/>
      <c r="G18" s="49" t="s">
        <v>5</v>
      </c>
      <c r="H18" s="52">
        <v>36</v>
      </c>
      <c r="I18" s="53">
        <v>350000</v>
      </c>
      <c r="J18" s="53">
        <f>I18*H18</f>
        <v>12600000</v>
      </c>
      <c r="K18" s="54"/>
    </row>
    <row r="19" spans="1:11" ht="15">
      <c r="A19" s="109">
        <v>3</v>
      </c>
      <c r="B19" s="107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5000000</v>
      </c>
      <c r="J19" s="53">
        <f>I19*H19</f>
        <v>5000000</v>
      </c>
      <c r="K19" s="54"/>
    </row>
    <row r="20" spans="1:11" ht="15">
      <c r="A20" s="41"/>
      <c r="B20" s="45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18100000</v>
      </c>
    </row>
    <row r="21" spans="1:11" ht="15">
      <c r="A21" s="47" t="s">
        <v>14</v>
      </c>
      <c r="B21" s="106"/>
      <c r="C21" s="48" t="s">
        <v>97</v>
      </c>
      <c r="D21" s="42"/>
      <c r="E21" s="43"/>
      <c r="F21" s="43"/>
      <c r="G21" s="49"/>
      <c r="H21" s="57"/>
      <c r="I21" s="53"/>
      <c r="J21" s="53"/>
      <c r="K21" s="54"/>
    </row>
    <row r="22" spans="1:11" ht="15">
      <c r="A22" s="109">
        <v>1</v>
      </c>
      <c r="B22" s="107"/>
      <c r="C22" s="42" t="s">
        <v>98</v>
      </c>
      <c r="D22" s="42"/>
      <c r="E22" s="43"/>
      <c r="F22" s="51"/>
      <c r="G22" s="49" t="s">
        <v>6</v>
      </c>
      <c r="H22" s="52">
        <v>65.34</v>
      </c>
      <c r="I22" s="53">
        <f>ANALISA!I18</f>
        <v>4435.75</v>
      </c>
      <c r="J22" s="53">
        <f>I22*H22</f>
        <v>289831.905</v>
      </c>
      <c r="K22" s="54"/>
    </row>
    <row r="23" spans="1:11" ht="15">
      <c r="A23" s="109">
        <v>2</v>
      </c>
      <c r="B23" s="107"/>
      <c r="C23" s="42" t="s">
        <v>200</v>
      </c>
      <c r="D23" s="42"/>
      <c r="E23" s="43"/>
      <c r="F23" s="51"/>
      <c r="G23" s="49" t="s">
        <v>16</v>
      </c>
      <c r="H23" s="177">
        <v>140</v>
      </c>
      <c r="I23" s="53"/>
      <c r="J23" s="53"/>
      <c r="K23" s="54"/>
    </row>
    <row r="24" spans="1:11" ht="15">
      <c r="A24" s="109">
        <v>3</v>
      </c>
      <c r="B24" s="107"/>
      <c r="C24" s="42" t="s">
        <v>201</v>
      </c>
      <c r="D24" s="42"/>
      <c r="E24" s="43"/>
      <c r="F24" s="51"/>
      <c r="G24" s="49" t="s">
        <v>16</v>
      </c>
      <c r="H24" s="177">
        <v>140</v>
      </c>
      <c r="I24" s="53"/>
      <c r="J24" s="53"/>
      <c r="K24" s="54"/>
    </row>
    <row r="25" spans="1:11" ht="15">
      <c r="A25" s="109">
        <v>4</v>
      </c>
      <c r="B25" s="107"/>
      <c r="C25" s="42" t="s">
        <v>214</v>
      </c>
      <c r="D25" s="42"/>
      <c r="E25" s="43"/>
      <c r="F25" s="51"/>
      <c r="G25" s="49" t="s">
        <v>35</v>
      </c>
      <c r="H25" s="177">
        <v>56</v>
      </c>
      <c r="I25" s="53"/>
      <c r="J25" s="53"/>
      <c r="K25" s="54"/>
    </row>
    <row r="26" spans="1:11" ht="15">
      <c r="A26" s="109">
        <v>5</v>
      </c>
      <c r="B26" s="107"/>
      <c r="C26" s="42" t="s">
        <v>202</v>
      </c>
      <c r="D26" s="42"/>
      <c r="E26" s="43"/>
      <c r="F26" s="51"/>
      <c r="G26" s="49" t="s">
        <v>6</v>
      </c>
      <c r="H26" s="60">
        <v>4</v>
      </c>
      <c r="I26" s="53">
        <f>ANALISA!I35</f>
        <v>77107.5</v>
      </c>
      <c r="J26" s="53">
        <f aca="true" t="shared" si="0" ref="J26:J32">+H26*I26</f>
        <v>308430</v>
      </c>
      <c r="K26" s="54"/>
    </row>
    <row r="27" spans="1:11" ht="15">
      <c r="A27" s="109">
        <v>6</v>
      </c>
      <c r="B27" s="107"/>
      <c r="C27" s="42" t="s">
        <v>99</v>
      </c>
      <c r="D27" s="42"/>
      <c r="E27" s="43"/>
      <c r="F27" s="51"/>
      <c r="G27" s="49" t="s">
        <v>6</v>
      </c>
      <c r="H27" s="60">
        <v>4</v>
      </c>
      <c r="I27" s="53">
        <f>ANALISA!I58</f>
        <v>2721444.6275743395</v>
      </c>
      <c r="J27" s="53">
        <f t="shared" si="0"/>
        <v>10885778.510297358</v>
      </c>
      <c r="K27" s="54"/>
    </row>
    <row r="28" spans="1:11" ht="15">
      <c r="A28" s="109">
        <v>7</v>
      </c>
      <c r="B28" s="107"/>
      <c r="C28" s="42" t="s">
        <v>203</v>
      </c>
      <c r="D28" s="42"/>
      <c r="E28" s="43"/>
      <c r="F28" s="51"/>
      <c r="G28" s="49" t="s">
        <v>6</v>
      </c>
      <c r="H28" s="60">
        <v>1.6</v>
      </c>
      <c r="I28" s="53">
        <f>ANALISA!I58</f>
        <v>2721444.6275743395</v>
      </c>
      <c r="J28" s="53">
        <f t="shared" si="0"/>
        <v>4354311.404118943</v>
      </c>
      <c r="K28" s="54"/>
    </row>
    <row r="29" spans="1:11" ht="15">
      <c r="A29" s="109">
        <v>8</v>
      </c>
      <c r="B29" s="107"/>
      <c r="C29" s="42" t="s">
        <v>104</v>
      </c>
      <c r="D29" s="42"/>
      <c r="E29" s="43"/>
      <c r="F29" s="51"/>
      <c r="G29" s="49" t="s">
        <v>6</v>
      </c>
      <c r="H29" s="60">
        <v>1.08</v>
      </c>
      <c r="I29" s="53">
        <f>ANALISA!I58</f>
        <v>2721444.6275743395</v>
      </c>
      <c r="J29" s="53">
        <f t="shared" si="0"/>
        <v>2939160.197780287</v>
      </c>
      <c r="K29" s="54"/>
    </row>
    <row r="30" spans="1:11" ht="15">
      <c r="A30" s="109">
        <v>9</v>
      </c>
      <c r="B30" s="107"/>
      <c r="C30" s="42" t="s">
        <v>40</v>
      </c>
      <c r="D30" s="42"/>
      <c r="E30" s="43"/>
      <c r="F30" s="51"/>
      <c r="G30" s="49" t="s">
        <v>6</v>
      </c>
      <c r="H30" s="60">
        <v>65.17</v>
      </c>
      <c r="I30" s="53">
        <f>ANALISA!I48</f>
        <v>1154637.1561457682</v>
      </c>
      <c r="J30" s="53">
        <f t="shared" si="0"/>
        <v>75247703.46601972</v>
      </c>
      <c r="K30" s="54"/>
    </row>
    <row r="31" spans="1:11" ht="15">
      <c r="A31" s="109">
        <v>10</v>
      </c>
      <c r="B31" s="107"/>
      <c r="C31" s="42" t="s">
        <v>215</v>
      </c>
      <c r="D31" s="42"/>
      <c r="E31" s="43"/>
      <c r="F31" s="51"/>
      <c r="G31" s="49" t="s">
        <v>6</v>
      </c>
      <c r="H31" s="60">
        <v>16.2</v>
      </c>
      <c r="I31" s="53">
        <f>ANALISA!I48</f>
        <v>1154637.1561457682</v>
      </c>
      <c r="J31" s="53">
        <f t="shared" si="0"/>
        <v>18705121.929561444</v>
      </c>
      <c r="K31" s="54"/>
    </row>
    <row r="32" spans="1:11" ht="15">
      <c r="A32" s="109">
        <v>10</v>
      </c>
      <c r="B32" s="107"/>
      <c r="C32" s="42" t="s">
        <v>103</v>
      </c>
      <c r="D32" s="42"/>
      <c r="E32" s="43"/>
      <c r="F32" s="51"/>
      <c r="G32" s="49" t="s">
        <v>5</v>
      </c>
      <c r="H32" s="60">
        <v>52.78</v>
      </c>
      <c r="I32" s="53">
        <f>ANALISA!I97</f>
        <v>44050.74642857143</v>
      </c>
      <c r="J32" s="53">
        <f t="shared" si="0"/>
        <v>2324998.3965000003</v>
      </c>
      <c r="K32" s="54"/>
    </row>
    <row r="33" spans="1:11" ht="15">
      <c r="A33" s="50"/>
      <c r="B33" s="107"/>
      <c r="C33" s="48"/>
      <c r="D33" s="42"/>
      <c r="E33" s="43"/>
      <c r="F33" s="51"/>
      <c r="G33" s="49"/>
      <c r="H33" s="45"/>
      <c r="I33" s="53"/>
      <c r="J33" s="58" t="s">
        <v>29</v>
      </c>
      <c r="K33" s="59">
        <f>SUM(J22:J32)</f>
        <v>115055335.80927776</v>
      </c>
    </row>
    <row r="34" spans="1:11" ht="15">
      <c r="A34" s="47" t="s">
        <v>18</v>
      </c>
      <c r="B34" s="106"/>
      <c r="C34" s="48" t="s">
        <v>100</v>
      </c>
      <c r="D34" s="42"/>
      <c r="E34" s="43"/>
      <c r="F34" s="51"/>
      <c r="G34" s="49"/>
      <c r="H34" s="45"/>
      <c r="I34" s="53"/>
      <c r="J34" s="53"/>
      <c r="K34" s="54"/>
    </row>
    <row r="35" spans="1:11" ht="15">
      <c r="A35" s="109">
        <v>1</v>
      </c>
      <c r="B35" s="107"/>
      <c r="C35" s="42" t="s">
        <v>193</v>
      </c>
      <c r="D35" s="42"/>
      <c r="E35" s="43"/>
      <c r="F35" s="51"/>
      <c r="G35" s="49" t="s">
        <v>16</v>
      </c>
      <c r="H35" s="52">
        <v>30</v>
      </c>
      <c r="I35" s="53">
        <f>'BAHAN DAN UPAH'!G51</f>
        <v>480000</v>
      </c>
      <c r="J35" s="53">
        <f>I35*H35</f>
        <v>14400000</v>
      </c>
      <c r="K35" s="54"/>
    </row>
    <row r="36" spans="1:11" ht="15">
      <c r="A36" s="109">
        <v>2</v>
      </c>
      <c r="B36" s="107"/>
      <c r="C36" s="42" t="s">
        <v>194</v>
      </c>
      <c r="D36" s="42"/>
      <c r="E36" s="43"/>
      <c r="F36" s="51"/>
      <c r="G36" s="49" t="s">
        <v>16</v>
      </c>
      <c r="H36" s="60">
        <v>9.6</v>
      </c>
      <c r="I36" s="53">
        <f>'BAHAN DAN UPAH'!G52</f>
        <v>188000</v>
      </c>
      <c r="J36" s="53">
        <f>+H36*I36</f>
        <v>1804800</v>
      </c>
      <c r="K36" s="54"/>
    </row>
    <row r="37" spans="1:11" ht="15">
      <c r="A37" s="109">
        <v>3</v>
      </c>
      <c r="B37" s="107"/>
      <c r="C37" s="42" t="s">
        <v>195</v>
      </c>
      <c r="D37" s="42"/>
      <c r="E37" s="43"/>
      <c r="F37" s="51"/>
      <c r="G37" s="49" t="s">
        <v>16</v>
      </c>
      <c r="H37" s="60">
        <v>5.45</v>
      </c>
      <c r="I37" s="53">
        <f>'BAHAN DAN UPAH'!G55</f>
        <v>88000</v>
      </c>
      <c r="J37" s="53">
        <f>+H37*I37</f>
        <v>479600</v>
      </c>
      <c r="K37" s="54"/>
    </row>
    <row r="38" spans="1:11" ht="15">
      <c r="A38" s="109">
        <v>4</v>
      </c>
      <c r="B38" s="107"/>
      <c r="C38" s="42" t="s">
        <v>196</v>
      </c>
      <c r="D38" s="42"/>
      <c r="F38" s="51"/>
      <c r="G38" s="49" t="s">
        <v>16</v>
      </c>
      <c r="H38" s="60">
        <v>47.75</v>
      </c>
      <c r="I38" s="53">
        <f>'BAHAN DAN UPAH'!G56</f>
        <v>64000</v>
      </c>
      <c r="J38" s="53">
        <f>+H38*I38</f>
        <v>3056000</v>
      </c>
      <c r="K38" s="54"/>
    </row>
    <row r="39" spans="1:11" ht="15">
      <c r="A39" s="109">
        <v>5</v>
      </c>
      <c r="B39" s="107"/>
      <c r="C39" s="42" t="s">
        <v>41</v>
      </c>
      <c r="D39" s="42"/>
      <c r="E39" s="43"/>
      <c r="F39" s="51"/>
      <c r="G39" s="49" t="s">
        <v>15</v>
      </c>
      <c r="H39" s="61" t="s">
        <v>34</v>
      </c>
      <c r="I39" s="53">
        <v>500000</v>
      </c>
      <c r="J39" s="53">
        <f>I39</f>
        <v>500000</v>
      </c>
      <c r="K39" s="54"/>
    </row>
    <row r="40" spans="1:11" ht="15">
      <c r="A40" s="109">
        <v>6</v>
      </c>
      <c r="B40" s="107"/>
      <c r="C40" s="42" t="s">
        <v>198</v>
      </c>
      <c r="D40" s="42"/>
      <c r="E40" s="43"/>
      <c r="F40" s="51"/>
      <c r="G40" s="49" t="s">
        <v>16</v>
      </c>
      <c r="H40" s="60">
        <v>6</v>
      </c>
      <c r="I40" s="53">
        <f>ANALISA!I77</f>
        <v>1641121.75</v>
      </c>
      <c r="J40" s="53">
        <f>+H40*I40</f>
        <v>9846730.5</v>
      </c>
      <c r="K40" s="54"/>
    </row>
    <row r="41" spans="1:11" ht="15">
      <c r="A41" s="109">
        <v>7</v>
      </c>
      <c r="B41" s="107"/>
      <c r="C41" s="42" t="s">
        <v>199</v>
      </c>
      <c r="D41" s="42"/>
      <c r="E41" s="43"/>
      <c r="F41" s="51"/>
      <c r="G41" s="49" t="s">
        <v>5</v>
      </c>
      <c r="H41" s="60">
        <v>24</v>
      </c>
      <c r="I41" s="53">
        <f>ANALISA!I88</f>
        <v>65965.71428571429</v>
      </c>
      <c r="J41" s="53">
        <f>+H41*I41</f>
        <v>1583177.142857143</v>
      </c>
      <c r="K41" s="54"/>
    </row>
    <row r="42" spans="1:11" ht="15">
      <c r="A42" s="109">
        <v>8</v>
      </c>
      <c r="B42" s="107"/>
      <c r="C42" s="42" t="s">
        <v>197</v>
      </c>
      <c r="D42" s="42"/>
      <c r="E42" s="43"/>
      <c r="F42" s="51"/>
      <c r="G42" s="49" t="s">
        <v>15</v>
      </c>
      <c r="H42" s="61" t="s">
        <v>34</v>
      </c>
      <c r="I42" s="53">
        <f>'BAHAN DAN UPAH'!G53</f>
        <v>340000</v>
      </c>
      <c r="J42" s="53">
        <f>I42</f>
        <v>340000</v>
      </c>
      <c r="K42" s="54"/>
    </row>
    <row r="43" spans="1:11" ht="15">
      <c r="A43" s="109">
        <v>9</v>
      </c>
      <c r="B43" s="107"/>
      <c r="C43" s="42" t="s">
        <v>159</v>
      </c>
      <c r="D43" s="42"/>
      <c r="E43" s="43"/>
      <c r="F43" s="51"/>
      <c r="G43" s="49" t="s">
        <v>4</v>
      </c>
      <c r="H43" s="62">
        <v>10</v>
      </c>
      <c r="I43" s="53">
        <f>'BAHAN DAN UPAH'!G61</f>
        <v>23000</v>
      </c>
      <c r="J43" s="53">
        <f>+H43*I43</f>
        <v>230000</v>
      </c>
      <c r="K43" s="54"/>
    </row>
    <row r="44" spans="1:11" ht="15">
      <c r="A44" s="50"/>
      <c r="B44" s="107"/>
      <c r="C44" s="42"/>
      <c r="D44" s="42"/>
      <c r="E44" s="43"/>
      <c r="F44" s="51"/>
      <c r="G44" s="49"/>
      <c r="H44" s="45"/>
      <c r="I44" s="53"/>
      <c r="J44" s="58" t="s">
        <v>29</v>
      </c>
      <c r="K44" s="59">
        <f>SUM(J35:J43)</f>
        <v>32240307.64285714</v>
      </c>
    </row>
    <row r="45" spans="1:11" ht="15">
      <c r="A45" s="47" t="s">
        <v>19</v>
      </c>
      <c r="B45" s="106"/>
      <c r="C45" s="48" t="s">
        <v>101</v>
      </c>
      <c r="D45" s="42"/>
      <c r="E45" s="43"/>
      <c r="F45" s="51"/>
      <c r="G45" s="49"/>
      <c r="H45" s="45"/>
      <c r="I45" s="53"/>
      <c r="J45" s="53"/>
      <c r="K45" s="54"/>
    </row>
    <row r="46" spans="1:11" ht="15">
      <c r="A46" s="109">
        <v>1</v>
      </c>
      <c r="B46" s="107"/>
      <c r="C46" s="42" t="s">
        <v>186</v>
      </c>
      <c r="D46" s="42"/>
      <c r="E46" s="43"/>
      <c r="F46" s="51"/>
      <c r="G46" s="49" t="s">
        <v>6</v>
      </c>
      <c r="H46" s="60">
        <v>27.1</v>
      </c>
      <c r="I46" s="53">
        <f>ANALISA!I29</f>
        <v>47107.5</v>
      </c>
      <c r="J46" s="53">
        <f>+H46*I46</f>
        <v>1276613.25</v>
      </c>
      <c r="K46" s="54"/>
    </row>
    <row r="47" spans="1:11" ht="15">
      <c r="A47" s="109">
        <v>2</v>
      </c>
      <c r="B47" s="107"/>
      <c r="C47" s="42" t="s">
        <v>187</v>
      </c>
      <c r="D47" s="42"/>
      <c r="E47" s="43"/>
      <c r="F47" s="51"/>
      <c r="G47" s="49" t="s">
        <v>6</v>
      </c>
      <c r="H47" s="62">
        <v>9</v>
      </c>
      <c r="I47" s="53" t="e">
        <f>ANALISA!#REF!</f>
        <v>#REF!</v>
      </c>
      <c r="J47" s="53" t="e">
        <f>+H47*I47</f>
        <v>#REF!</v>
      </c>
      <c r="K47" s="54"/>
    </row>
    <row r="48" spans="1:11" ht="15">
      <c r="A48" s="109">
        <v>3</v>
      </c>
      <c r="B48" s="107"/>
      <c r="C48" s="42" t="s">
        <v>213</v>
      </c>
      <c r="D48" s="42"/>
      <c r="E48" s="43"/>
      <c r="F48" s="51"/>
      <c r="G48" s="49" t="s">
        <v>6</v>
      </c>
      <c r="H48" s="62">
        <v>33.43</v>
      </c>
      <c r="I48" s="53">
        <f>ANALISA!I23</f>
        <v>6185.75</v>
      </c>
      <c r="J48" s="53">
        <f>+H48*I48</f>
        <v>206789.6225</v>
      </c>
      <c r="K48" s="54"/>
    </row>
    <row r="49" spans="1:11" ht="15">
      <c r="A49" s="47"/>
      <c r="B49" s="106"/>
      <c r="C49" s="63"/>
      <c r="D49" s="42"/>
      <c r="E49" s="43"/>
      <c r="F49" s="44"/>
      <c r="G49" s="49"/>
      <c r="H49" s="62"/>
      <c r="I49" s="53"/>
      <c r="J49" s="58" t="s">
        <v>29</v>
      </c>
      <c r="K49" s="59" t="e">
        <f>SUM(J46:J48)</f>
        <v>#REF!</v>
      </c>
    </row>
    <row r="50" spans="1:11" ht="15">
      <c r="A50" s="47" t="s">
        <v>20</v>
      </c>
      <c r="B50" s="106"/>
      <c r="C50" s="48" t="s">
        <v>102</v>
      </c>
      <c r="D50" s="42"/>
      <c r="E50" s="43"/>
      <c r="F50" s="43"/>
      <c r="G50" s="49"/>
      <c r="H50" s="60"/>
      <c r="I50" s="53"/>
      <c r="J50" s="64"/>
      <c r="K50" s="65"/>
    </row>
    <row r="51" spans="1:11" ht="15">
      <c r="A51" s="109">
        <v>1</v>
      </c>
      <c r="B51" s="107"/>
      <c r="C51" s="42" t="s">
        <v>204</v>
      </c>
      <c r="D51" s="42"/>
      <c r="E51" s="43"/>
      <c r="F51" s="51"/>
      <c r="G51" s="49" t="s">
        <v>5</v>
      </c>
      <c r="H51" s="60">
        <v>17.4</v>
      </c>
      <c r="I51" s="53">
        <f>ANALISA!I104</f>
        <v>31162.5</v>
      </c>
      <c r="J51" s="53">
        <f>+H51*I51</f>
        <v>542227.5</v>
      </c>
      <c r="K51" s="54"/>
    </row>
    <row r="52" spans="1:11" ht="15">
      <c r="A52" s="109">
        <v>2</v>
      </c>
      <c r="B52" s="107"/>
      <c r="C52" s="42" t="s">
        <v>206</v>
      </c>
      <c r="D52" s="42"/>
      <c r="E52" s="43"/>
      <c r="F52" s="51"/>
      <c r="G52" s="49" t="s">
        <v>5</v>
      </c>
      <c r="H52" s="60">
        <v>41.19</v>
      </c>
      <c r="I52" s="53">
        <f>ANALISA!I117</f>
        <v>19175</v>
      </c>
      <c r="J52" s="53">
        <f>+H52*I52</f>
        <v>789818.25</v>
      </c>
      <c r="K52" s="54"/>
    </row>
    <row r="53" spans="1:11" ht="15">
      <c r="A53" s="109">
        <v>3</v>
      </c>
      <c r="B53" s="107"/>
      <c r="C53" s="42" t="s">
        <v>205</v>
      </c>
      <c r="D53" s="42"/>
      <c r="E53" s="43"/>
      <c r="F53" s="51"/>
      <c r="G53" s="49" t="s">
        <v>5</v>
      </c>
      <c r="H53" s="60">
        <v>41.19</v>
      </c>
      <c r="I53" s="53">
        <f>ANALISA!I111</f>
        <v>34837.5</v>
      </c>
      <c r="J53" s="53">
        <f>+H53*I53</f>
        <v>1434956.625</v>
      </c>
      <c r="K53" s="54"/>
    </row>
    <row r="54" spans="1:11" ht="15">
      <c r="A54" s="109">
        <v>4</v>
      </c>
      <c r="B54" s="107"/>
      <c r="C54" s="42" t="s">
        <v>185</v>
      </c>
      <c r="D54" s="42"/>
      <c r="E54" s="43"/>
      <c r="F54" s="51"/>
      <c r="G54" s="49" t="s">
        <v>5</v>
      </c>
      <c r="H54" s="62">
        <v>48</v>
      </c>
      <c r="I54" s="53">
        <f>ANALISA!I117</f>
        <v>19175</v>
      </c>
      <c r="J54" s="53">
        <f>+H54*I54</f>
        <v>920400</v>
      </c>
      <c r="K54" s="54"/>
    </row>
    <row r="55" spans="1:11" ht="15">
      <c r="A55" s="47"/>
      <c r="B55" s="106"/>
      <c r="C55" s="63"/>
      <c r="D55" s="42"/>
      <c r="E55" s="43"/>
      <c r="F55" s="44"/>
      <c r="G55" s="49"/>
      <c r="H55" s="62"/>
      <c r="I55" s="53"/>
      <c r="J55" s="58" t="s">
        <v>29</v>
      </c>
      <c r="K55" s="59">
        <f>SUM(J51:J54)</f>
        <v>3687402.375</v>
      </c>
    </row>
    <row r="56" spans="1:11" ht="15">
      <c r="A56" s="50"/>
      <c r="B56" s="114"/>
      <c r="C56" s="70"/>
      <c r="D56" s="70"/>
      <c r="E56" s="70"/>
      <c r="F56" s="115"/>
      <c r="G56" s="94"/>
      <c r="H56" s="116"/>
      <c r="I56" s="117"/>
      <c r="J56" s="73"/>
      <c r="K56" s="118"/>
    </row>
    <row r="57" spans="1:11" ht="15">
      <c r="A57" s="50"/>
      <c r="B57" s="71"/>
      <c r="C57" s="110" t="s">
        <v>33</v>
      </c>
      <c r="D57" s="70"/>
      <c r="E57" s="110"/>
      <c r="F57" s="70"/>
      <c r="G57" s="71"/>
      <c r="H57" s="72"/>
      <c r="I57" s="72"/>
      <c r="J57" s="73"/>
      <c r="K57" s="113" t="e">
        <f>K55+K49+K44+K33+K20</f>
        <v>#REF!</v>
      </c>
    </row>
    <row r="58" spans="1:11" ht="15">
      <c r="A58" s="50"/>
      <c r="B58" s="75"/>
      <c r="C58" s="111" t="s">
        <v>105</v>
      </c>
      <c r="D58" s="74"/>
      <c r="E58" s="111"/>
      <c r="F58" s="74"/>
      <c r="G58" s="75"/>
      <c r="H58" s="76"/>
      <c r="I58" s="76"/>
      <c r="J58" s="77"/>
      <c r="K58" s="78">
        <v>126000000</v>
      </c>
    </row>
    <row r="59" spans="1:11" ht="15">
      <c r="A59" s="50"/>
      <c r="B59" s="79"/>
      <c r="C59" s="42"/>
      <c r="D59" s="42"/>
      <c r="E59" s="42"/>
      <c r="F59" s="42"/>
      <c r="G59" s="79"/>
      <c r="H59" s="60"/>
      <c r="I59" s="60"/>
      <c r="J59" s="80"/>
      <c r="K59" s="108"/>
    </row>
    <row r="60" spans="1:11" ht="15">
      <c r="A60" s="50"/>
      <c r="B60" s="79"/>
      <c r="C60" s="48" t="s">
        <v>184</v>
      </c>
      <c r="D60" s="127" t="s">
        <v>17</v>
      </c>
      <c r="E60" s="169" t="s">
        <v>116</v>
      </c>
      <c r="F60" s="42"/>
      <c r="G60" s="79"/>
      <c r="H60" s="60"/>
      <c r="I60" s="60"/>
      <c r="J60" s="60"/>
      <c r="K60" s="54"/>
    </row>
    <row r="61" spans="1:11" ht="15.75" thickBot="1">
      <c r="A61" s="66"/>
      <c r="B61" s="82"/>
      <c r="C61" s="67"/>
      <c r="D61" s="67"/>
      <c r="E61" s="81"/>
      <c r="F61" s="81"/>
      <c r="G61" s="82"/>
      <c r="H61" s="83"/>
      <c r="I61" s="83"/>
      <c r="J61" s="84"/>
      <c r="K61" s="85"/>
    </row>
    <row r="62" spans="1:10" ht="15">
      <c r="A62" s="15"/>
      <c r="B62" s="15"/>
      <c r="C62" s="5"/>
      <c r="D62" s="5"/>
      <c r="E62" s="5"/>
      <c r="F62" s="5"/>
      <c r="G62" s="15"/>
      <c r="H62" s="5"/>
      <c r="I62" s="12"/>
      <c r="J62" s="12"/>
    </row>
    <row r="63" spans="1:11" ht="15">
      <c r="A63" s="2"/>
      <c r="B63" s="2"/>
      <c r="C63" s="2"/>
      <c r="D63" s="2"/>
      <c r="E63" s="2"/>
      <c r="F63" s="2"/>
      <c r="G63" s="2"/>
      <c r="H63" s="2"/>
      <c r="I63" s="17"/>
      <c r="J63" s="17"/>
      <c r="K63" s="18"/>
    </row>
    <row r="64" spans="1:10" ht="15">
      <c r="A64" s="2"/>
      <c r="B64" s="2"/>
      <c r="C64" s="2"/>
      <c r="D64" s="2"/>
      <c r="E64" s="2"/>
      <c r="F64" s="2"/>
      <c r="G64" s="2"/>
      <c r="H64" s="2"/>
      <c r="I64" s="17"/>
      <c r="J64" s="17"/>
    </row>
    <row r="65" spans="1:10" ht="15">
      <c r="A65" s="2"/>
      <c r="B65" s="2"/>
      <c r="C65" s="2"/>
      <c r="D65" s="2"/>
      <c r="E65" s="2"/>
      <c r="F65" s="2"/>
      <c r="G65" s="2"/>
      <c r="H65" s="2"/>
      <c r="I65" s="17"/>
      <c r="J65" s="17"/>
    </row>
    <row r="66" spans="1:10" ht="15">
      <c r="A66" s="15"/>
      <c r="B66" s="15"/>
      <c r="C66" s="5"/>
      <c r="D66" s="5"/>
      <c r="E66" s="5"/>
      <c r="F66" s="5"/>
      <c r="G66" s="19"/>
      <c r="H66" s="5"/>
      <c r="I66" s="20"/>
      <c r="J66" s="12"/>
    </row>
    <row r="67" spans="1:10" ht="15">
      <c r="A67" s="15"/>
      <c r="B67" s="15"/>
      <c r="C67" s="5"/>
      <c r="D67" s="5"/>
      <c r="E67" s="5"/>
      <c r="F67" s="5"/>
      <c r="G67" s="5"/>
      <c r="H67" s="5"/>
      <c r="I67" s="20"/>
      <c r="J67" s="12"/>
    </row>
    <row r="68" spans="1:10" ht="15">
      <c r="A68" s="15"/>
      <c r="B68" s="15"/>
      <c r="C68" s="5"/>
      <c r="D68" s="5"/>
      <c r="E68" s="5"/>
      <c r="F68" s="5"/>
      <c r="G68" s="5"/>
      <c r="H68" s="5"/>
      <c r="I68" s="20"/>
      <c r="J68" s="12"/>
    </row>
    <row r="69" spans="1:10" ht="15">
      <c r="A69" s="15"/>
      <c r="B69" s="15"/>
      <c r="C69" s="5"/>
      <c r="D69" s="5"/>
      <c r="E69" s="5"/>
      <c r="F69" s="5"/>
      <c r="G69" s="5"/>
      <c r="H69" s="5"/>
      <c r="I69" s="20"/>
      <c r="J69" s="12"/>
    </row>
    <row r="70" spans="1:10" ht="15">
      <c r="A70" s="15"/>
      <c r="B70" s="15"/>
      <c r="C70" s="5"/>
      <c r="D70" s="5"/>
      <c r="E70" s="5"/>
      <c r="F70" s="5"/>
      <c r="G70" s="5"/>
      <c r="H70" s="5"/>
      <c r="I70" s="20"/>
      <c r="J70" s="12"/>
    </row>
    <row r="71" spans="1:10" ht="15">
      <c r="A71" s="15"/>
      <c r="B71" s="15"/>
      <c r="C71" s="5"/>
      <c r="D71" s="5"/>
      <c r="E71" s="5"/>
      <c r="F71" s="5"/>
      <c r="G71" s="5"/>
      <c r="H71" s="5"/>
      <c r="I71" s="20"/>
      <c r="J71" s="12"/>
    </row>
    <row r="72" spans="1:10" ht="15">
      <c r="A72" s="15"/>
      <c r="B72" s="15"/>
      <c r="C72" s="5"/>
      <c r="D72" s="5"/>
      <c r="E72" s="5"/>
      <c r="F72" s="5"/>
      <c r="G72" s="5"/>
      <c r="H72" s="5"/>
      <c r="I72" s="20"/>
      <c r="J72" s="12"/>
    </row>
    <row r="73" spans="1:10" ht="15">
      <c r="A73" s="15"/>
      <c r="B73" s="15"/>
      <c r="C73" s="5"/>
      <c r="D73" s="5"/>
      <c r="E73" s="5"/>
      <c r="F73" s="5"/>
      <c r="G73" s="5"/>
      <c r="H73" s="5"/>
      <c r="I73" s="20"/>
      <c r="J73" s="21"/>
    </row>
    <row r="74" spans="1:10" ht="15">
      <c r="A74" s="15"/>
      <c r="B74" s="15"/>
      <c r="C74" s="5"/>
      <c r="D74" s="5"/>
      <c r="E74" s="5"/>
      <c r="F74" s="5"/>
      <c r="G74" s="5"/>
      <c r="H74" s="5"/>
      <c r="I74" s="5"/>
      <c r="J74" s="12"/>
    </row>
    <row r="75" spans="1:10" ht="15">
      <c r="A75" s="15"/>
      <c r="B75" s="15"/>
      <c r="C75" s="5"/>
      <c r="D75" s="5"/>
      <c r="E75" s="5"/>
      <c r="F75" s="5"/>
      <c r="G75" s="5"/>
      <c r="H75" s="5"/>
      <c r="I75" s="5"/>
      <c r="J75" s="5"/>
    </row>
    <row r="76" spans="1:10" ht="15">
      <c r="A76" s="15"/>
      <c r="B76" s="15"/>
      <c r="C76" s="5"/>
      <c r="D76" s="5"/>
      <c r="E76" s="5"/>
      <c r="F76" s="5"/>
      <c r="G76" s="5"/>
      <c r="H76" s="5"/>
      <c r="I76" s="5"/>
      <c r="J76" s="5"/>
    </row>
    <row r="77" spans="1:10" ht="15">
      <c r="A77" s="15"/>
      <c r="B77" s="15"/>
      <c r="C77" s="5"/>
      <c r="D77" s="5"/>
      <c r="E77" s="5"/>
      <c r="F77" s="5"/>
      <c r="G77" s="5"/>
      <c r="H77" s="249"/>
      <c r="I77" s="249"/>
      <c r="J77" s="249"/>
    </row>
    <row r="78" spans="1:10" ht="1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249"/>
      <c r="B80" s="249"/>
      <c r="C80" s="249"/>
      <c r="D80" s="249"/>
      <c r="E80" s="249"/>
      <c r="F80" s="15"/>
      <c r="G80" s="5"/>
      <c r="H80" s="249"/>
      <c r="I80" s="249"/>
      <c r="J80" s="249"/>
    </row>
    <row r="81" spans="1:10" ht="15">
      <c r="A81" s="249"/>
      <c r="B81" s="249"/>
      <c r="C81" s="249"/>
      <c r="D81" s="249"/>
      <c r="E81" s="249"/>
      <c r="F81" s="15"/>
      <c r="G81" s="5"/>
      <c r="H81" s="249"/>
      <c r="I81" s="249"/>
      <c r="J81" s="249"/>
    </row>
    <row r="82" spans="1:10" ht="15">
      <c r="A82" s="249"/>
      <c r="B82" s="249"/>
      <c r="C82" s="249"/>
      <c r="D82" s="249"/>
      <c r="E82" s="249"/>
      <c r="F82" s="15"/>
      <c r="G82" s="5"/>
      <c r="H82" s="5"/>
      <c r="I82" s="5"/>
      <c r="J82" s="5"/>
    </row>
    <row r="83" spans="1:10" ht="15">
      <c r="A83" s="15"/>
      <c r="B83" s="15"/>
      <c r="C83" s="15"/>
      <c r="D83" s="15"/>
      <c r="E83" s="15"/>
      <c r="F83" s="15"/>
      <c r="G83" s="5"/>
      <c r="H83" s="5"/>
      <c r="I83" s="5"/>
      <c r="J83" s="5"/>
    </row>
    <row r="84" spans="1:10" ht="15">
      <c r="A84" s="15"/>
      <c r="B84" s="15"/>
      <c r="C84" s="15"/>
      <c r="D84" s="15"/>
      <c r="E84" s="15"/>
      <c r="F84" s="15"/>
      <c r="G84" s="5"/>
      <c r="H84" s="5"/>
      <c r="I84" s="5"/>
      <c r="J84" s="5"/>
    </row>
    <row r="85" spans="1:10" ht="1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250"/>
      <c r="B86" s="250"/>
      <c r="C86" s="250"/>
      <c r="D86" s="250"/>
      <c r="E86" s="250"/>
      <c r="F86" s="22"/>
      <c r="G86" s="5"/>
      <c r="H86" s="250"/>
      <c r="I86" s="250"/>
      <c r="J86" s="250"/>
    </row>
    <row r="87" spans="1:10" ht="15">
      <c r="A87" s="249"/>
      <c r="B87" s="249"/>
      <c r="C87" s="249"/>
      <c r="D87" s="249"/>
      <c r="E87" s="249"/>
      <c r="F87" s="15"/>
      <c r="G87" s="5"/>
      <c r="H87" s="249"/>
      <c r="I87" s="249"/>
      <c r="J87" s="249"/>
    </row>
    <row r="88" spans="1:10" ht="15">
      <c r="A88" s="23"/>
      <c r="B88" s="23"/>
      <c r="C88" s="23"/>
      <c r="D88" s="23"/>
      <c r="E88" s="23"/>
      <c r="F88" s="23"/>
      <c r="G88" s="2"/>
      <c r="H88" s="23"/>
      <c r="I88" s="23"/>
      <c r="J88" s="23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32"/>
      <c r="B91" s="232"/>
      <c r="C91" s="232"/>
      <c r="D91" s="232"/>
      <c r="E91" s="232"/>
      <c r="F91" s="23"/>
      <c r="G91" s="2"/>
      <c r="H91" s="232"/>
      <c r="I91" s="232"/>
      <c r="J91" s="232"/>
    </row>
    <row r="92" spans="1:10" ht="15">
      <c r="A92" s="232"/>
      <c r="B92" s="232"/>
      <c r="C92" s="232"/>
      <c r="D92" s="232"/>
      <c r="E92" s="232"/>
      <c r="F92" s="23"/>
      <c r="G92" s="2"/>
      <c r="H92" s="232"/>
      <c r="I92" s="232"/>
      <c r="J92" s="232"/>
    </row>
    <row r="93" spans="1:10" ht="15">
      <c r="A93" s="232"/>
      <c r="B93" s="232"/>
      <c r="C93" s="232"/>
      <c r="D93" s="232"/>
      <c r="E93" s="232"/>
      <c r="F93" s="23"/>
      <c r="G93" s="2"/>
      <c r="H93" s="232"/>
      <c r="I93" s="232"/>
      <c r="J93" s="232"/>
    </row>
    <row r="94" spans="1:10" ht="15">
      <c r="A94" s="2"/>
      <c r="B94" s="2"/>
      <c r="C94" s="2"/>
      <c r="D94" s="2"/>
      <c r="E94" s="2"/>
      <c r="F94" s="2"/>
      <c r="G94" s="2"/>
      <c r="H94" s="232"/>
      <c r="I94" s="232"/>
      <c r="J94" s="23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33"/>
      <c r="B98" s="233"/>
      <c r="C98" s="233"/>
      <c r="D98" s="233"/>
      <c r="E98" s="233"/>
      <c r="F98" s="4"/>
      <c r="G98" s="2"/>
      <c r="H98" s="233"/>
      <c r="I98" s="233"/>
      <c r="J98" s="233"/>
    </row>
    <row r="99" spans="1:10" ht="15">
      <c r="A99" s="232"/>
      <c r="B99" s="232"/>
      <c r="C99" s="232"/>
      <c r="D99" s="232"/>
      <c r="E99" s="232"/>
      <c r="F99" s="23"/>
      <c r="G99" s="2"/>
      <c r="H99" s="232"/>
      <c r="I99" s="232"/>
      <c r="J99" s="232"/>
    </row>
    <row r="100" spans="1:10" ht="15">
      <c r="A100" s="232"/>
      <c r="B100" s="232"/>
      <c r="C100" s="232"/>
      <c r="D100" s="232"/>
      <c r="E100" s="232"/>
      <c r="F100" s="23"/>
      <c r="G100" s="2"/>
      <c r="H100" s="232"/>
      <c r="I100" s="232"/>
      <c r="J100" s="23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</sheetData>
  <mergeCells count="27">
    <mergeCell ref="J11:J13"/>
    <mergeCell ref="B11:E13"/>
    <mergeCell ref="A1:J1"/>
    <mergeCell ref="C14:E14"/>
    <mergeCell ref="H86:J86"/>
    <mergeCell ref="H80:J80"/>
    <mergeCell ref="H81:J81"/>
    <mergeCell ref="H77:J77"/>
    <mergeCell ref="A80:E80"/>
    <mergeCell ref="A81:E81"/>
    <mergeCell ref="A82:E82"/>
    <mergeCell ref="A86:E86"/>
    <mergeCell ref="H100:J100"/>
    <mergeCell ref="H87:J87"/>
    <mergeCell ref="H91:J91"/>
    <mergeCell ref="H92:J92"/>
    <mergeCell ref="H93:J93"/>
    <mergeCell ref="H94:J94"/>
    <mergeCell ref="H98:J98"/>
    <mergeCell ref="H99:J99"/>
    <mergeCell ref="A100:E100"/>
    <mergeCell ref="A98:E98"/>
    <mergeCell ref="A99:E99"/>
    <mergeCell ref="A87:E87"/>
    <mergeCell ref="A91:E91"/>
    <mergeCell ref="A92:E92"/>
    <mergeCell ref="A93:E93"/>
  </mergeCells>
  <printOptions horizontalCentered="1"/>
  <pageMargins left="0.6" right="0.6" top="1" bottom="1" header="0.5" footer="0.5"/>
  <pageSetup horizontalDpi="300" verticalDpi="300" orientation="portrait" scale="70" r:id="rId1"/>
  <rowBreaks count="2" manualBreakCount="2">
    <brk id="186" max="10" man="1"/>
    <brk id="2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zoomScale="75" zoomScaleNormal="75" workbookViewId="0" topLeftCell="A1">
      <selection activeCell="H22" sqref="H22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110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230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229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52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52">
        <v>4443.2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57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57"/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45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45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45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60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116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B11:E13"/>
    <mergeCell ref="J11:J13"/>
    <mergeCell ref="A1:J1"/>
    <mergeCell ref="C14:E14"/>
    <mergeCell ref="H56:J56"/>
    <mergeCell ref="H50:J50"/>
    <mergeCell ref="H51:J51"/>
    <mergeCell ref="H47:J47"/>
    <mergeCell ref="A50:E50"/>
    <mergeCell ref="A51:E51"/>
    <mergeCell ref="A52:E52"/>
    <mergeCell ref="A56:E56"/>
    <mergeCell ref="H70:J70"/>
    <mergeCell ref="H57:J57"/>
    <mergeCell ref="H61:J61"/>
    <mergeCell ref="H62:J62"/>
    <mergeCell ref="H63:J63"/>
    <mergeCell ref="H64:J64"/>
    <mergeCell ref="H68:J68"/>
    <mergeCell ref="H69:J69"/>
    <mergeCell ref="A70:E70"/>
    <mergeCell ref="A68:E68"/>
    <mergeCell ref="A69:E69"/>
    <mergeCell ref="A57:E57"/>
    <mergeCell ref="A61:E61"/>
    <mergeCell ref="A62:E62"/>
    <mergeCell ref="A63:E63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zoomScale="75" zoomScaleNormal="75" workbookViewId="0" topLeftCell="A4">
      <selection activeCell="H23" sqref="H23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110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232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231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52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52">
        <v>1092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57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57"/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45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45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45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60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116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A70:E70"/>
    <mergeCell ref="A68:E68"/>
    <mergeCell ref="A69:E69"/>
    <mergeCell ref="A57:E57"/>
    <mergeCell ref="A61:E61"/>
    <mergeCell ref="A62:E62"/>
    <mergeCell ref="A63:E63"/>
    <mergeCell ref="H70:J70"/>
    <mergeCell ref="H57:J57"/>
    <mergeCell ref="H61:J61"/>
    <mergeCell ref="H62:J62"/>
    <mergeCell ref="H63:J63"/>
    <mergeCell ref="H64:J64"/>
    <mergeCell ref="H68:J68"/>
    <mergeCell ref="H69:J69"/>
    <mergeCell ref="A50:E50"/>
    <mergeCell ref="A51:E51"/>
    <mergeCell ref="A52:E52"/>
    <mergeCell ref="A56:E56"/>
    <mergeCell ref="H56:J56"/>
    <mergeCell ref="H50:J50"/>
    <mergeCell ref="H51:J51"/>
    <mergeCell ref="H47:J47"/>
    <mergeCell ref="B11:E13"/>
    <mergeCell ref="J11:J13"/>
    <mergeCell ref="A1:J1"/>
    <mergeCell ref="C14:E14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235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234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233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52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52">
        <v>168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57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57"/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45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45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45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60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116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B11:E13"/>
    <mergeCell ref="J11:J13"/>
    <mergeCell ref="A1:J1"/>
    <mergeCell ref="C14:E14"/>
    <mergeCell ref="H56:J56"/>
    <mergeCell ref="H50:J50"/>
    <mergeCell ref="H51:J51"/>
    <mergeCell ref="H47:J47"/>
    <mergeCell ref="A50:E50"/>
    <mergeCell ref="A51:E51"/>
    <mergeCell ref="A52:E52"/>
    <mergeCell ref="A56:E56"/>
    <mergeCell ref="H70:J70"/>
    <mergeCell ref="H57:J57"/>
    <mergeCell ref="H61:J61"/>
    <mergeCell ref="H62:J62"/>
    <mergeCell ref="H63:J63"/>
    <mergeCell ref="H64:J64"/>
    <mergeCell ref="H68:J68"/>
    <mergeCell ref="H69:J69"/>
    <mergeCell ref="A70:E70"/>
    <mergeCell ref="A68:E68"/>
    <mergeCell ref="A69:E69"/>
    <mergeCell ref="A57:E57"/>
    <mergeCell ref="A61:E61"/>
    <mergeCell ref="A62:E62"/>
    <mergeCell ref="A63:E63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zoomScale="75" zoomScaleNormal="75" workbookViewId="0" topLeftCell="A13">
      <selection activeCell="H20" sqref="H20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235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236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237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52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52">
        <v>740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57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57"/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45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45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45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60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116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A70:E70"/>
    <mergeCell ref="A68:E68"/>
    <mergeCell ref="A69:E69"/>
    <mergeCell ref="A57:E57"/>
    <mergeCell ref="A61:E61"/>
    <mergeCell ref="A62:E62"/>
    <mergeCell ref="A63:E63"/>
    <mergeCell ref="H70:J70"/>
    <mergeCell ref="H57:J57"/>
    <mergeCell ref="H61:J61"/>
    <mergeCell ref="H62:J62"/>
    <mergeCell ref="H63:J63"/>
    <mergeCell ref="H64:J64"/>
    <mergeCell ref="H68:J68"/>
    <mergeCell ref="H69:J69"/>
    <mergeCell ref="A50:E50"/>
    <mergeCell ref="A51:E51"/>
    <mergeCell ref="A52:E52"/>
    <mergeCell ref="A56:E56"/>
    <mergeCell ref="H56:J56"/>
    <mergeCell ref="H50:J50"/>
    <mergeCell ref="H51:J51"/>
    <mergeCell ref="H47:J47"/>
    <mergeCell ref="B11:E13"/>
    <mergeCell ref="J11:J13"/>
    <mergeCell ref="A1:J1"/>
    <mergeCell ref="C14:E14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zoomScale="75" zoomScaleNormal="75" workbookViewId="0" topLeftCell="A7">
      <selection activeCell="E6" sqref="E6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235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238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237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52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52">
        <v>740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57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57"/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45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45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45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60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116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B11:E13"/>
    <mergeCell ref="J11:J13"/>
    <mergeCell ref="A1:J1"/>
    <mergeCell ref="C14:E14"/>
    <mergeCell ref="H56:J56"/>
    <mergeCell ref="H50:J50"/>
    <mergeCell ref="H51:J51"/>
    <mergeCell ref="H47:J47"/>
    <mergeCell ref="A50:E50"/>
    <mergeCell ref="A51:E51"/>
    <mergeCell ref="A52:E52"/>
    <mergeCell ref="A56:E56"/>
    <mergeCell ref="H70:J70"/>
    <mergeCell ref="H57:J57"/>
    <mergeCell ref="H61:J61"/>
    <mergeCell ref="H62:J62"/>
    <mergeCell ref="H63:J63"/>
    <mergeCell ref="H64:J64"/>
    <mergeCell ref="H68:J68"/>
    <mergeCell ref="H69:J69"/>
    <mergeCell ref="A70:E70"/>
    <mergeCell ref="A68:E68"/>
    <mergeCell ref="A69:E69"/>
    <mergeCell ref="A57:E57"/>
    <mergeCell ref="A61:E61"/>
    <mergeCell ref="A62:E62"/>
    <mergeCell ref="A63:E63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L177"/>
  <sheetViews>
    <sheetView zoomScale="75" zoomScaleNormal="75" workbookViewId="0" topLeftCell="A1">
      <selection activeCell="H22" sqref="H22"/>
    </sheetView>
  </sheetViews>
  <sheetFormatPr defaultColWidth="9.140625" defaultRowHeight="12.75"/>
  <cols>
    <col min="1" max="1" width="6.7109375" style="1" customWidth="1"/>
    <col min="2" max="2" width="1.7109375" style="1" customWidth="1"/>
    <col min="3" max="3" width="14.7109375" style="1" customWidth="1"/>
    <col min="4" max="4" width="1.57421875" style="1" customWidth="1"/>
    <col min="5" max="5" width="33.00390625" style="1" customWidth="1"/>
    <col min="6" max="7" width="8.7109375" style="1" customWidth="1"/>
    <col min="8" max="8" width="10.7109375" style="1" customWidth="1"/>
    <col min="9" max="11" width="16.7109375" style="1" customWidth="1"/>
    <col min="12" max="16384" width="9.140625" style="1" customWidth="1"/>
  </cols>
  <sheetData>
    <row r="1" spans="1:10" ht="22.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</row>
    <row r="2" s="2" customFormat="1" ht="15"/>
    <row r="3" s="2" customFormat="1" ht="15"/>
    <row r="4" spans="1:10" s="2" customFormat="1" ht="15">
      <c r="A4" s="3" t="s">
        <v>57</v>
      </c>
      <c r="B4" s="3"/>
      <c r="C4" s="3"/>
      <c r="D4" s="126" t="s">
        <v>17</v>
      </c>
      <c r="E4" s="3" t="s">
        <v>235</v>
      </c>
      <c r="G4" s="3"/>
      <c r="H4" s="3"/>
      <c r="I4" s="3"/>
      <c r="J4" s="3"/>
    </row>
    <row r="5" spans="1:10" s="2" customFormat="1" ht="15">
      <c r="A5" s="3"/>
      <c r="B5" s="3"/>
      <c r="C5" s="3"/>
      <c r="D5" s="3"/>
      <c r="E5" s="3" t="s">
        <v>111</v>
      </c>
      <c r="G5" s="3"/>
      <c r="H5" s="3"/>
      <c r="I5" s="3"/>
      <c r="J5" s="3"/>
    </row>
    <row r="6" spans="1:10" s="2" customFormat="1" ht="15">
      <c r="A6" s="3" t="s">
        <v>58</v>
      </c>
      <c r="B6" s="3"/>
      <c r="C6" s="3"/>
      <c r="D6" s="126" t="s">
        <v>17</v>
      </c>
      <c r="E6" s="3" t="s">
        <v>240</v>
      </c>
      <c r="G6" s="3"/>
      <c r="H6" s="3"/>
      <c r="I6" s="3"/>
      <c r="J6" s="3"/>
    </row>
    <row r="7" spans="1:10" s="2" customFormat="1" ht="15">
      <c r="A7" s="3" t="s">
        <v>228</v>
      </c>
      <c r="B7" s="3"/>
      <c r="C7" s="3"/>
      <c r="D7" s="126" t="s">
        <v>17</v>
      </c>
      <c r="E7" s="3" t="s">
        <v>239</v>
      </c>
      <c r="G7" s="3"/>
      <c r="H7" s="3"/>
      <c r="I7" s="3"/>
      <c r="J7" s="3"/>
    </row>
    <row r="8" spans="1:10" s="2" customFormat="1" ht="15">
      <c r="A8" s="3" t="s">
        <v>191</v>
      </c>
      <c r="B8" s="3"/>
      <c r="C8" s="3"/>
      <c r="D8" s="126" t="s">
        <v>17</v>
      </c>
      <c r="E8" s="3"/>
      <c r="G8" s="3"/>
      <c r="H8" s="3"/>
      <c r="I8" s="3"/>
      <c r="J8" s="3"/>
    </row>
    <row r="9" spans="1:10" s="2" customFormat="1" ht="15">
      <c r="A9" s="124" t="s">
        <v>61</v>
      </c>
      <c r="B9" s="124"/>
      <c r="C9" s="124"/>
      <c r="D9" s="126" t="s">
        <v>17</v>
      </c>
      <c r="E9" s="124" t="s">
        <v>207</v>
      </c>
      <c r="G9" s="3"/>
      <c r="H9" s="3"/>
      <c r="I9" s="3"/>
      <c r="J9" s="3"/>
    </row>
    <row r="10" s="2" customFormat="1" ht="15.75" thickBot="1"/>
    <row r="11" spans="1:11" ht="15" customHeight="1">
      <c r="A11" s="24"/>
      <c r="B11" s="219" t="s">
        <v>107</v>
      </c>
      <c r="C11" s="220"/>
      <c r="D11" s="220"/>
      <c r="E11" s="221"/>
      <c r="F11" s="25"/>
      <c r="G11" s="26"/>
      <c r="H11" s="27"/>
      <c r="I11" s="28" t="s">
        <v>35</v>
      </c>
      <c r="J11" s="206" t="s">
        <v>109</v>
      </c>
      <c r="K11" s="112" t="s">
        <v>27</v>
      </c>
    </row>
    <row r="12" spans="1:11" ht="15">
      <c r="A12" s="30" t="s">
        <v>0</v>
      </c>
      <c r="B12" s="252"/>
      <c r="C12" s="253"/>
      <c r="D12" s="253"/>
      <c r="E12" s="254"/>
      <c r="F12" s="32" t="s">
        <v>106</v>
      </c>
      <c r="G12" s="32" t="s">
        <v>35</v>
      </c>
      <c r="H12" s="33" t="s">
        <v>11</v>
      </c>
      <c r="I12" s="32" t="s">
        <v>108</v>
      </c>
      <c r="J12" s="251"/>
      <c r="K12" s="29" t="s">
        <v>108</v>
      </c>
    </row>
    <row r="13" spans="1:11" ht="15">
      <c r="A13" s="36"/>
      <c r="B13" s="222"/>
      <c r="C13" s="223"/>
      <c r="D13" s="223"/>
      <c r="E13" s="224"/>
      <c r="F13" s="31"/>
      <c r="G13" s="37"/>
      <c r="H13" s="38"/>
      <c r="I13" s="39" t="s">
        <v>12</v>
      </c>
      <c r="J13" s="207"/>
      <c r="K13" s="40" t="s">
        <v>12</v>
      </c>
    </row>
    <row r="14" spans="1:11" ht="15">
      <c r="A14" s="164" t="s">
        <v>21</v>
      </c>
      <c r="B14" s="165"/>
      <c r="C14" s="256" t="s">
        <v>22</v>
      </c>
      <c r="D14" s="257"/>
      <c r="E14" s="258"/>
      <c r="F14" s="166" t="s">
        <v>23</v>
      </c>
      <c r="G14" s="167" t="s">
        <v>24</v>
      </c>
      <c r="H14" s="166" t="s">
        <v>25</v>
      </c>
      <c r="I14" s="166" t="s">
        <v>26</v>
      </c>
      <c r="J14" s="166" t="s">
        <v>28</v>
      </c>
      <c r="K14" s="168" t="s">
        <v>32</v>
      </c>
    </row>
    <row r="15" spans="1:11" ht="14.25">
      <c r="A15" s="41"/>
      <c r="B15" s="42"/>
      <c r="C15" s="42"/>
      <c r="D15" s="42"/>
      <c r="E15" s="43"/>
      <c r="F15" s="43"/>
      <c r="G15" s="44"/>
      <c r="H15" s="45"/>
      <c r="I15" s="44"/>
      <c r="J15" s="44"/>
      <c r="K15" s="46"/>
    </row>
    <row r="16" spans="1:11" ht="15">
      <c r="A16" s="47" t="s">
        <v>13</v>
      </c>
      <c r="B16" s="104"/>
      <c r="C16" s="48" t="s">
        <v>96</v>
      </c>
      <c r="D16" s="42"/>
      <c r="E16" s="43"/>
      <c r="F16" s="43"/>
      <c r="G16" s="49"/>
      <c r="H16" s="45"/>
      <c r="I16" s="44"/>
      <c r="J16" s="44"/>
      <c r="K16" s="46"/>
    </row>
    <row r="17" spans="1:11" ht="15">
      <c r="A17" s="109">
        <v>1</v>
      </c>
      <c r="B17" s="79"/>
      <c r="C17" s="42" t="s">
        <v>181</v>
      </c>
      <c r="D17" s="42"/>
      <c r="E17" s="43"/>
      <c r="F17" s="51"/>
      <c r="G17" s="49" t="s">
        <v>5</v>
      </c>
      <c r="H17" s="52">
        <v>10</v>
      </c>
      <c r="I17" s="53"/>
      <c r="J17" s="53"/>
      <c r="K17" s="54"/>
    </row>
    <row r="18" spans="1:11" ht="15">
      <c r="A18" s="109">
        <v>2</v>
      </c>
      <c r="B18" s="79"/>
      <c r="C18" s="42" t="s">
        <v>182</v>
      </c>
      <c r="D18" s="43"/>
      <c r="E18" s="44"/>
      <c r="F18" s="51"/>
      <c r="G18" s="49" t="s">
        <v>16</v>
      </c>
      <c r="H18" s="52">
        <v>252</v>
      </c>
      <c r="I18" s="53"/>
      <c r="J18" s="53"/>
      <c r="K18" s="54"/>
    </row>
    <row r="19" spans="1:11" ht="15">
      <c r="A19" s="109">
        <v>3</v>
      </c>
      <c r="B19" s="79"/>
      <c r="C19" s="42" t="s">
        <v>183</v>
      </c>
      <c r="D19" s="42"/>
      <c r="E19" s="43"/>
      <c r="F19" s="51"/>
      <c r="G19" s="49" t="s">
        <v>15</v>
      </c>
      <c r="H19" s="52">
        <v>1</v>
      </c>
      <c r="I19" s="53">
        <v>1</v>
      </c>
      <c r="J19" s="53"/>
      <c r="K19" s="54"/>
    </row>
    <row r="20" spans="1:11" ht="15">
      <c r="A20" s="41"/>
      <c r="B20" s="42"/>
      <c r="C20" s="42"/>
      <c r="D20" s="55"/>
      <c r="E20" s="56"/>
      <c r="F20" s="56"/>
      <c r="G20" s="49"/>
      <c r="H20" s="57"/>
      <c r="I20" s="53"/>
      <c r="J20" s="58" t="s">
        <v>29</v>
      </c>
      <c r="K20" s="59">
        <f>SUM(J17:J19)</f>
        <v>0</v>
      </c>
    </row>
    <row r="21" spans="1:11" ht="15">
      <c r="A21" s="47" t="s">
        <v>14</v>
      </c>
      <c r="B21" s="104"/>
      <c r="C21" s="48" t="s">
        <v>189</v>
      </c>
      <c r="D21" s="42"/>
      <c r="E21" s="43"/>
      <c r="F21" s="43"/>
      <c r="G21" s="49"/>
      <c r="H21" s="57"/>
      <c r="I21" s="53"/>
      <c r="J21" s="53"/>
      <c r="K21" s="54"/>
    </row>
    <row r="22" spans="1:12" ht="15">
      <c r="A22" s="109">
        <v>1</v>
      </c>
      <c r="B22" s="79"/>
      <c r="C22" s="42" t="s">
        <v>226</v>
      </c>
      <c r="D22" s="42"/>
      <c r="E22" s="43"/>
      <c r="F22" s="51"/>
      <c r="G22" s="49" t="s">
        <v>6</v>
      </c>
      <c r="H22" s="57"/>
      <c r="I22" s="53"/>
      <c r="J22" s="53"/>
      <c r="K22" s="54"/>
      <c r="L22" t="s">
        <v>192</v>
      </c>
    </row>
    <row r="23" spans="1:11" ht="15">
      <c r="A23" s="109">
        <v>2</v>
      </c>
      <c r="B23" s="104"/>
      <c r="C23" s="42" t="s">
        <v>190</v>
      </c>
      <c r="D23" s="42"/>
      <c r="E23" s="43"/>
      <c r="F23" s="51"/>
      <c r="G23" s="49" t="s">
        <v>5</v>
      </c>
      <c r="H23" s="45"/>
      <c r="I23" s="53"/>
      <c r="J23" s="53"/>
      <c r="K23" s="54"/>
    </row>
    <row r="24" spans="1:11" ht="15">
      <c r="A24" s="50"/>
      <c r="B24" s="79"/>
      <c r="C24" s="42"/>
      <c r="D24" s="42"/>
      <c r="E24" s="43"/>
      <c r="F24" s="51"/>
      <c r="G24" s="49"/>
      <c r="H24" s="45"/>
      <c r="I24" s="53"/>
      <c r="J24" s="58" t="s">
        <v>29</v>
      </c>
      <c r="K24" s="59" t="e">
        <f>SUM(#REF!)</f>
        <v>#REF!</v>
      </c>
    </row>
    <row r="25" spans="1:11" ht="15">
      <c r="A25" s="47" t="s">
        <v>19</v>
      </c>
      <c r="B25" s="104"/>
      <c r="C25" s="48" t="s">
        <v>102</v>
      </c>
      <c r="D25" s="42"/>
      <c r="E25" s="43"/>
      <c r="F25" s="51"/>
      <c r="G25" s="49"/>
      <c r="H25" s="45"/>
      <c r="I25" s="53"/>
      <c r="J25" s="53"/>
      <c r="K25" s="54"/>
    </row>
    <row r="26" spans="1:11" ht="15">
      <c r="A26" s="109">
        <v>1</v>
      </c>
      <c r="B26" s="79"/>
      <c r="C26" s="42" t="s">
        <v>227</v>
      </c>
      <c r="D26" s="42"/>
      <c r="E26" s="43"/>
      <c r="F26" s="51" t="s">
        <v>15</v>
      </c>
      <c r="G26" s="49" t="s">
        <v>16</v>
      </c>
      <c r="H26" s="60">
        <v>380</v>
      </c>
      <c r="I26" s="53">
        <f>ANALISA!I119</f>
        <v>0</v>
      </c>
      <c r="J26" s="53">
        <f>I26*H26</f>
        <v>0</v>
      </c>
      <c r="K26" s="54"/>
    </row>
    <row r="27" spans="1:11" ht="15">
      <c r="A27" s="47"/>
      <c r="B27" s="120"/>
      <c r="C27" s="121"/>
      <c r="D27" s="70"/>
      <c r="E27" s="93"/>
      <c r="F27" s="115"/>
      <c r="G27" s="94"/>
      <c r="H27" s="116"/>
      <c r="I27" s="117"/>
      <c r="J27" s="58" t="s">
        <v>29</v>
      </c>
      <c r="K27" s="59">
        <f>SUM(J26:J26)</f>
        <v>0</v>
      </c>
    </row>
    <row r="28" spans="1:11" ht="15">
      <c r="A28" s="50"/>
      <c r="B28" s="71"/>
      <c r="C28" s="110" t="s">
        <v>33</v>
      </c>
      <c r="D28" s="70"/>
      <c r="E28" s="110"/>
      <c r="F28" s="70"/>
      <c r="G28" s="71"/>
      <c r="H28" s="72"/>
      <c r="I28" s="72"/>
      <c r="J28" s="73"/>
      <c r="K28" s="113"/>
    </row>
    <row r="29" spans="1:11" ht="15">
      <c r="A29" s="50"/>
      <c r="B29" s="75"/>
      <c r="C29" s="111" t="s">
        <v>105</v>
      </c>
      <c r="D29" s="74"/>
      <c r="E29" s="111"/>
      <c r="F29" s="74"/>
      <c r="G29" s="75"/>
      <c r="H29" s="76"/>
      <c r="I29" s="76"/>
      <c r="J29" s="77"/>
      <c r="K29" s="78">
        <f>ROUND(K28,-4)</f>
        <v>0</v>
      </c>
    </row>
    <row r="30" spans="1:11" ht="15">
      <c r="A30" s="50"/>
      <c r="B30" s="79"/>
      <c r="C30" s="42"/>
      <c r="D30" s="42"/>
      <c r="E30" s="42"/>
      <c r="F30" s="42"/>
      <c r="G30" s="79"/>
      <c r="H30" s="60"/>
      <c r="I30" s="60"/>
      <c r="J30" s="80"/>
      <c r="K30" s="108"/>
    </row>
    <row r="31" spans="1:11" ht="15">
      <c r="A31" s="50"/>
      <c r="B31" s="79"/>
      <c r="C31" s="48" t="s">
        <v>30</v>
      </c>
      <c r="D31" s="127" t="s">
        <v>17</v>
      </c>
      <c r="E31" s="169"/>
      <c r="F31" s="42"/>
      <c r="G31" s="79"/>
      <c r="H31" s="60"/>
      <c r="I31" s="60"/>
      <c r="J31" s="60"/>
      <c r="K31" s="54"/>
    </row>
    <row r="32" spans="1:11" ht="15.75" thickBot="1">
      <c r="A32" s="66"/>
      <c r="B32" s="82"/>
      <c r="C32" s="67"/>
      <c r="D32" s="67"/>
      <c r="E32" s="81"/>
      <c r="F32" s="81"/>
      <c r="G32" s="82"/>
      <c r="H32" s="83"/>
      <c r="I32" s="83"/>
      <c r="J32" s="84"/>
      <c r="K32" s="85"/>
    </row>
    <row r="33" spans="1:11" ht="15">
      <c r="A33" s="2"/>
      <c r="B33" s="2"/>
      <c r="C33" s="2"/>
      <c r="D33" s="2"/>
      <c r="E33" s="2"/>
      <c r="F33" s="2"/>
      <c r="G33" s="2"/>
      <c r="H33" s="2"/>
      <c r="I33" s="17"/>
      <c r="J33" s="17"/>
      <c r="K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17"/>
      <c r="J34" s="17"/>
    </row>
    <row r="35" spans="1:10" ht="15">
      <c r="A35" s="2"/>
      <c r="B35" s="2"/>
      <c r="C35" s="2"/>
      <c r="D35" s="2"/>
      <c r="E35" s="2"/>
      <c r="F35" s="2"/>
      <c r="G35" s="2"/>
      <c r="H35" s="2"/>
      <c r="I35" s="17"/>
      <c r="J35" s="17"/>
    </row>
    <row r="36" spans="1:10" ht="15">
      <c r="A36" s="15"/>
      <c r="B36" s="15"/>
      <c r="C36" s="5"/>
      <c r="D36" s="5"/>
      <c r="E36" s="5"/>
      <c r="F36" s="5"/>
      <c r="G36" s="19"/>
      <c r="H36" s="5"/>
      <c r="I36" s="20"/>
      <c r="J36" s="12"/>
    </row>
    <row r="37" spans="1:10" ht="15">
      <c r="A37" s="15"/>
      <c r="B37" s="15"/>
      <c r="C37" s="5"/>
      <c r="D37" s="5"/>
      <c r="E37" s="5"/>
      <c r="F37" s="5"/>
      <c r="G37" s="5"/>
      <c r="H37" s="5"/>
      <c r="I37" s="20"/>
      <c r="J37" s="12"/>
    </row>
    <row r="38" spans="1:10" ht="15">
      <c r="A38" s="15"/>
      <c r="B38" s="15"/>
      <c r="C38" s="5"/>
      <c r="D38" s="5"/>
      <c r="E38" s="5"/>
      <c r="F38" s="5"/>
      <c r="G38" s="5"/>
      <c r="H38" s="5"/>
      <c r="I38" s="20"/>
      <c r="J38" s="12"/>
    </row>
    <row r="39" spans="1:10" ht="15">
      <c r="A39" s="15"/>
      <c r="B39" s="15"/>
      <c r="C39" s="5"/>
      <c r="D39" s="5"/>
      <c r="E39" s="5"/>
      <c r="F39" s="5"/>
      <c r="G39" s="5"/>
      <c r="H39" s="5"/>
      <c r="I39" s="20"/>
      <c r="J39" s="12"/>
    </row>
    <row r="40" spans="1:10" ht="15">
      <c r="A40" s="15"/>
      <c r="B40" s="15"/>
      <c r="C40" s="5"/>
      <c r="D40" s="5"/>
      <c r="E40" s="5"/>
      <c r="F40" s="5"/>
      <c r="G40" s="5"/>
      <c r="H40" s="5"/>
      <c r="I40" s="20"/>
      <c r="J40" s="12"/>
    </row>
    <row r="41" spans="1:10" ht="15">
      <c r="A41" s="15"/>
      <c r="B41" s="15"/>
      <c r="C41" s="5"/>
      <c r="D41" s="5"/>
      <c r="E41" s="5"/>
      <c r="F41" s="5"/>
      <c r="G41" s="5"/>
      <c r="H41" s="5"/>
      <c r="I41" s="20"/>
      <c r="J41" s="12"/>
    </row>
    <row r="42" spans="1:10" ht="15">
      <c r="A42" s="15"/>
      <c r="B42" s="15"/>
      <c r="C42" s="5"/>
      <c r="D42" s="5"/>
      <c r="E42" s="5"/>
      <c r="F42" s="5"/>
      <c r="G42" s="5"/>
      <c r="H42" s="5"/>
      <c r="I42" s="20"/>
      <c r="J42" s="12"/>
    </row>
    <row r="43" spans="1:10" ht="15">
      <c r="A43" s="15"/>
      <c r="B43" s="15"/>
      <c r="C43" s="5"/>
      <c r="D43" s="5"/>
      <c r="E43" s="5"/>
      <c r="F43" s="5"/>
      <c r="G43" s="5"/>
      <c r="H43" s="5"/>
      <c r="I43" s="20"/>
      <c r="J43" s="21"/>
    </row>
    <row r="44" spans="1:10" ht="15">
      <c r="A44" s="15"/>
      <c r="B44" s="15"/>
      <c r="C44" s="5"/>
      <c r="D44" s="5"/>
      <c r="E44" s="5"/>
      <c r="F44" s="5"/>
      <c r="G44" s="5"/>
      <c r="H44" s="5"/>
      <c r="I44" s="5"/>
      <c r="J44" s="12"/>
    </row>
    <row r="45" spans="1:10" ht="15">
      <c r="A45" s="15"/>
      <c r="B45" s="15"/>
      <c r="C45" s="5"/>
      <c r="D45" s="5"/>
      <c r="E45" s="5"/>
      <c r="F45" s="5"/>
      <c r="G45" s="5"/>
      <c r="H45" s="5"/>
      <c r="I45" s="5"/>
      <c r="J45" s="5"/>
    </row>
    <row r="46" spans="1:10" ht="15">
      <c r="A46" s="15"/>
      <c r="B46" s="15"/>
      <c r="C46" s="5"/>
      <c r="D46" s="5"/>
      <c r="E46" s="5"/>
      <c r="F46" s="5"/>
      <c r="G46" s="5"/>
      <c r="H46" s="5"/>
      <c r="I46" s="5"/>
      <c r="J46" s="5"/>
    </row>
    <row r="47" spans="1:10" ht="15">
      <c r="A47" s="15"/>
      <c r="B47" s="15"/>
      <c r="C47" s="5"/>
      <c r="D47" s="5"/>
      <c r="E47" s="5"/>
      <c r="F47" s="5"/>
      <c r="G47" s="5"/>
      <c r="H47" s="249"/>
      <c r="I47" s="249"/>
      <c r="J47" s="249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49"/>
      <c r="B50" s="249"/>
      <c r="C50" s="249"/>
      <c r="D50" s="249"/>
      <c r="E50" s="249"/>
      <c r="F50" s="15"/>
      <c r="G50" s="5"/>
      <c r="H50" s="249"/>
      <c r="I50" s="249"/>
      <c r="J50" s="249"/>
    </row>
    <row r="51" spans="1:10" ht="15">
      <c r="A51" s="249"/>
      <c r="B51" s="249"/>
      <c r="C51" s="249"/>
      <c r="D51" s="249"/>
      <c r="E51" s="249"/>
      <c r="F51" s="15"/>
      <c r="G51" s="5"/>
      <c r="H51" s="249"/>
      <c r="I51" s="249"/>
      <c r="J51" s="249"/>
    </row>
    <row r="52" spans="1:10" ht="15">
      <c r="A52" s="249"/>
      <c r="B52" s="249"/>
      <c r="C52" s="249"/>
      <c r="D52" s="249"/>
      <c r="E52" s="249"/>
      <c r="F52" s="15"/>
      <c r="G52" s="5"/>
      <c r="H52" s="5"/>
      <c r="I52" s="5"/>
      <c r="J52" s="5"/>
    </row>
    <row r="53" spans="1:10" ht="15">
      <c r="A53" s="15"/>
      <c r="B53" s="15"/>
      <c r="C53" s="15"/>
      <c r="D53" s="15"/>
      <c r="E53" s="15"/>
      <c r="F53" s="15"/>
      <c r="G53" s="5"/>
      <c r="H53" s="5"/>
      <c r="I53" s="5"/>
      <c r="J53" s="5"/>
    </row>
    <row r="54" spans="1:10" ht="15">
      <c r="A54" s="15"/>
      <c r="B54" s="15"/>
      <c r="C54" s="15"/>
      <c r="D54" s="15"/>
      <c r="E54" s="15"/>
      <c r="F54" s="1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250"/>
      <c r="B56" s="250"/>
      <c r="C56" s="250"/>
      <c r="D56" s="250"/>
      <c r="E56" s="250"/>
      <c r="F56" s="22"/>
      <c r="G56" s="5"/>
      <c r="H56" s="250"/>
      <c r="I56" s="250"/>
      <c r="J56" s="250"/>
    </row>
    <row r="57" spans="1:10" ht="15">
      <c r="A57" s="249"/>
      <c r="B57" s="249"/>
      <c r="C57" s="249"/>
      <c r="D57" s="249"/>
      <c r="E57" s="249"/>
      <c r="F57" s="15"/>
      <c r="G57" s="5"/>
      <c r="H57" s="249"/>
      <c r="I57" s="249"/>
      <c r="J57" s="249"/>
    </row>
    <row r="58" spans="1:10" ht="15">
      <c r="A58" s="23"/>
      <c r="B58" s="23"/>
      <c r="C58" s="23"/>
      <c r="D58" s="23"/>
      <c r="E58" s="23"/>
      <c r="F58" s="23"/>
      <c r="G58" s="2"/>
      <c r="H58" s="23"/>
      <c r="I58" s="23"/>
      <c r="J58" s="23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32"/>
      <c r="B61" s="232"/>
      <c r="C61" s="232"/>
      <c r="D61" s="232"/>
      <c r="E61" s="232"/>
      <c r="F61" s="23"/>
      <c r="G61" s="2"/>
      <c r="H61" s="232"/>
      <c r="I61" s="232"/>
      <c r="J61" s="232"/>
    </row>
    <row r="62" spans="1:10" ht="15">
      <c r="A62" s="232"/>
      <c r="B62" s="232"/>
      <c r="C62" s="232"/>
      <c r="D62" s="232"/>
      <c r="E62" s="232"/>
      <c r="F62" s="23"/>
      <c r="G62" s="2"/>
      <c r="H62" s="232"/>
      <c r="I62" s="232"/>
      <c r="J62" s="232"/>
    </row>
    <row r="63" spans="1:10" ht="15">
      <c r="A63" s="232"/>
      <c r="B63" s="232"/>
      <c r="C63" s="232"/>
      <c r="D63" s="232"/>
      <c r="E63" s="232"/>
      <c r="F63" s="23"/>
      <c r="G63" s="2"/>
      <c r="H63" s="232"/>
      <c r="I63" s="232"/>
      <c r="J63" s="232"/>
    </row>
    <row r="64" spans="1:10" ht="15">
      <c r="A64" s="2"/>
      <c r="B64" s="2"/>
      <c r="C64" s="2"/>
      <c r="D64" s="2"/>
      <c r="E64" s="2"/>
      <c r="F64" s="2"/>
      <c r="G64" s="2"/>
      <c r="H64" s="232"/>
      <c r="I64" s="232"/>
      <c r="J64" s="23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33"/>
      <c r="B68" s="233"/>
      <c r="C68" s="233"/>
      <c r="D68" s="233"/>
      <c r="E68" s="233"/>
      <c r="F68" s="4"/>
      <c r="G68" s="2"/>
      <c r="H68" s="233"/>
      <c r="I68" s="233"/>
      <c r="J68" s="233"/>
    </row>
    <row r="69" spans="1:10" ht="15">
      <c r="A69" s="232"/>
      <c r="B69" s="232"/>
      <c r="C69" s="232"/>
      <c r="D69" s="232"/>
      <c r="E69" s="232"/>
      <c r="F69" s="23"/>
      <c r="G69" s="2"/>
      <c r="H69" s="232"/>
      <c r="I69" s="232"/>
      <c r="J69" s="232"/>
    </row>
    <row r="70" spans="1:10" ht="15">
      <c r="A70" s="232"/>
      <c r="B70" s="232"/>
      <c r="C70" s="232"/>
      <c r="D70" s="232"/>
      <c r="E70" s="232"/>
      <c r="F70" s="23"/>
      <c r="G70" s="2"/>
      <c r="H70" s="232"/>
      <c r="I70" s="232"/>
      <c r="J70" s="23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</sheetData>
  <mergeCells count="27">
    <mergeCell ref="A70:E70"/>
    <mergeCell ref="A68:E68"/>
    <mergeCell ref="A69:E69"/>
    <mergeCell ref="A57:E57"/>
    <mergeCell ref="A61:E61"/>
    <mergeCell ref="A62:E62"/>
    <mergeCell ref="A63:E63"/>
    <mergeCell ref="H70:J70"/>
    <mergeCell ref="H57:J57"/>
    <mergeCell ref="H61:J61"/>
    <mergeCell ref="H62:J62"/>
    <mergeCell ref="H63:J63"/>
    <mergeCell ref="H64:J64"/>
    <mergeCell ref="H68:J68"/>
    <mergeCell ref="H69:J69"/>
    <mergeCell ref="A50:E50"/>
    <mergeCell ref="A51:E51"/>
    <mergeCell ref="A52:E52"/>
    <mergeCell ref="A56:E56"/>
    <mergeCell ref="H56:J56"/>
    <mergeCell ref="H50:J50"/>
    <mergeCell ref="H51:J51"/>
    <mergeCell ref="H47:J47"/>
    <mergeCell ref="B11:E13"/>
    <mergeCell ref="J11:J13"/>
    <mergeCell ref="A1:J1"/>
    <mergeCell ref="C14:E14"/>
  </mergeCells>
  <printOptions horizontalCentered="1"/>
  <pageMargins left="0.5" right="0.5" top="0.75" bottom="0.75" header="0.5" footer="0.5"/>
  <pageSetup horizontalDpi="300" verticalDpi="300" orientation="portrait" scale="65" r:id="rId1"/>
  <rowBreaks count="2" manualBreakCount="2">
    <brk id="147" max="10" man="1"/>
    <brk id="2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2005-01-12T07:06:53Z</cp:lastPrinted>
  <dcterms:created xsi:type="dcterms:W3CDTF">1996-10-14T23:33:28Z</dcterms:created>
  <dcterms:modified xsi:type="dcterms:W3CDTF">2006-01-19T09:31:26Z</dcterms:modified>
  <cp:category/>
  <cp:version/>
  <cp:contentType/>
  <cp:contentStatus/>
</cp:coreProperties>
</file>